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685" tabRatio="624" activeTab="0"/>
  </bookViews>
  <sheets>
    <sheet name="7.1resumen" sheetId="1" r:id="rId1"/>
    <sheet name="7.2mensual_SISTEMA" sheetId="2" r:id="rId2"/>
    <sheet name="7.3mensual_TENSION" sheetId="3" r:id="rId3"/>
    <sheet name="7.4POR EMPRESA" sheetId="4" r:id="rId4"/>
  </sheets>
  <definedNames>
    <definedName name="_xlnm.Print_Area" localSheetId="0">'7.1resumen'!$A$1:$G$44</definedName>
    <definedName name="_xlnm.Print_Area" localSheetId="1">'7.2mensual_SISTEMA'!$A$1:$J$66,'7.2mensual_SISTEMA'!$A$68:$J$147</definedName>
    <definedName name="_xlnm.Print_Area" localSheetId="2">'7.3mensual_TENSION'!$A$1:$L$69</definedName>
    <definedName name="_xlnm.Print_Area" localSheetId="3">'7.4POR EMPRESA'!$A$1:$Q$64</definedName>
  </definedNames>
  <calcPr fullCalcOnLoad="1"/>
</workbook>
</file>

<file path=xl/sharedStrings.xml><?xml version="1.0" encoding="utf-8"?>
<sst xmlns="http://schemas.openxmlformats.org/spreadsheetml/2006/main" count="306" uniqueCount="81">
  <si>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</si>
  <si>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</si>
  <si>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</si>
  <si>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</si>
  <si>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</si>
  <si>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</si>
  <si>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</si>
  <si>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</si>
  <si>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</si>
  <si>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</si>
  <si>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</si>
  <si>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</si>
  <si>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</si>
  <si>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</si>
  <si>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</si>
  <si>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</si>
  <si>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</si>
  <si>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</si>
  <si>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</si>
  <si>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</si>
  <si>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</si>
  <si>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</si>
  <si>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</si>
  <si>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</si>
  <si>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</si>
  <si>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</si>
  <si>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</si>
  <si>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</si>
  <si>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</si>
  <si>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</si>
  <si>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</si>
  <si>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</si>
  <si>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</si>
  <si>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</si>
  <si>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</si>
  <si>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</si>
  <si>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</si>
  <si>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</si>
  <si>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</si>
  <si>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</si>
  <si>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</si>
  <si>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</si>
  <si>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</si>
  <si>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</si>
  <si>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</si>
  <si>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</si>
  <si>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</si>
  <si>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</si>
  <si>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</si>
  <si>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</si>
  <si>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</si>
  <si>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</si>
  <si>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</si>
  <si>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</si>
  <si>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</si>
  <si>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</si>
  <si>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</si>
  <si>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</si>
  <si>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</si>
  <si>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</si>
  <si>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</si>
  <si>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</si>
  <si>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</si>
  <si>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</si>
  <si>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</si>
  <si>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</si>
  <si>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</si>
  <si>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 xml:space="preserve">MT </t>
  </si>
  <si>
    <t xml:space="preserve">AT 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</si>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</sst>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-* #,##0_-;\-* #,##0_-;_-* &quot;-&quot;??_-;_-@_-"/>
    <numFmt numFmtId="199" formatCode="_-* #,##0.0_-;\-* #,##0.0_-;_-* &quot;-&quot;??_-;_-@_-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_-* #,##0.000_-;\-* #,##0.000_-;_-* &quot;-&quot;??_-;_-@_-"/>
    <numFmt numFmtId="206" formatCode="_-* #,##0.000_-;\-* #,##0.000_-;_-* &quot;-&quot;???_-;_-@_-"/>
    <numFmt numFmtId="207" formatCode="0.0%"/>
    <numFmt numFmtId="208" formatCode="_ * #,##0_ ;_ * \-#,##0_ ;_ * &quot;-&quot;??_ ;_ @_ "/>
    <numFmt numFmtId="209" formatCode="_ * #,##0.0_ ;_ * \-#,##0.0_ ;_ * &quot;-&quot;??_ ;_ @_ "/>
    <numFmt numFmtId="210" formatCode="_ * #,##0.000_ ;_ * \-#,##0.000_ ;_ * &quot;-&quot;??_ ;_ @_ "/>
    <numFmt numFmtId="211" formatCode="0.000000000"/>
    <numFmt numFmtId="212" formatCode="0.0000000000"/>
    <numFmt numFmtId="213" formatCode="0.00000000"/>
    <numFmt numFmtId="214" formatCode="0.0000000"/>
    <numFmt numFmtId="215" formatCode="#,##0.000"/>
    <numFmt numFmtId="216" formatCode="#,##0.0000"/>
    <numFmt numFmtId="217" formatCode="#,##0.0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.75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5.75"/>
      <color indexed="8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2"/>
    </font>
    <font>
      <b/>
      <sz val="9.75"/>
      <color indexed="9"/>
      <name val="Arial"/>
      <family val="2"/>
    </font>
    <font>
      <b/>
      <sz val="8.75"/>
      <color indexed="9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7.75"/>
      <color indexed="8"/>
      <name val="Arial"/>
      <family val="2"/>
    </font>
    <font>
      <b/>
      <sz val="9.5"/>
      <color indexed="9"/>
      <name val="Arial"/>
      <family val="2"/>
    </font>
    <font>
      <sz val="11"/>
      <color indexed="8"/>
      <name val="Arial"/>
      <family val="2"/>
    </font>
    <font>
      <b/>
      <sz val="9.25"/>
      <color indexed="9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Arial"/>
      <family val="2"/>
    </font>
    <font>
      <b/>
      <sz val="8.25"/>
      <color indexed="63"/>
      <name val="Arial"/>
      <family val="2"/>
    </font>
    <font>
      <b/>
      <sz val="9"/>
      <color indexed="63"/>
      <name val="Arial"/>
      <family val="2"/>
    </font>
    <font>
      <b/>
      <sz val="8.7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97" fontId="0" fillId="0" borderId="1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7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Border="1" applyAlignment="1">
      <alignment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97" fontId="0" fillId="0" borderId="22" xfId="0" applyNumberFormat="1" applyBorder="1" applyAlignment="1">
      <alignment/>
    </xf>
    <xf numFmtId="9" fontId="0" fillId="0" borderId="10" xfId="54" applyFont="1" applyBorder="1" applyAlignment="1">
      <alignment/>
    </xf>
    <xf numFmtId="9" fontId="0" fillId="0" borderId="19" xfId="54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54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7" fontId="0" fillId="0" borderId="21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5" xfId="0" applyNumberFormat="1" applyBorder="1" applyAlignment="1">
      <alignment/>
    </xf>
    <xf numFmtId="9" fontId="0" fillId="0" borderId="26" xfId="54" applyFont="1" applyBorder="1" applyAlignment="1">
      <alignment/>
    </xf>
    <xf numFmtId="9" fontId="0" fillId="0" borderId="27" xfId="54" applyFont="1" applyBorder="1" applyAlignment="1">
      <alignment/>
    </xf>
    <xf numFmtId="9" fontId="1" fillId="0" borderId="28" xfId="54" applyFont="1" applyBorder="1" applyAlignment="1">
      <alignment/>
    </xf>
    <xf numFmtId="9" fontId="1" fillId="0" borderId="29" xfId="54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9" fontId="1" fillId="0" borderId="0" xfId="54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97" fontId="0" fillId="0" borderId="39" xfId="0" applyNumberFormat="1" applyBorder="1" applyAlignment="1">
      <alignment/>
    </xf>
    <xf numFmtId="197" fontId="0" fillId="0" borderId="40" xfId="0" applyNumberFormat="1" applyBorder="1" applyAlignment="1">
      <alignment/>
    </xf>
    <xf numFmtId="197" fontId="0" fillId="0" borderId="41" xfId="0" applyNumberFormat="1" applyBorder="1" applyAlignment="1">
      <alignment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Continuous" vertical="center" wrapText="1"/>
    </xf>
    <xf numFmtId="197" fontId="1" fillId="0" borderId="0" xfId="0" applyNumberFormat="1" applyFont="1" applyBorder="1" applyAlignment="1">
      <alignment/>
    </xf>
    <xf numFmtId="197" fontId="1" fillId="0" borderId="45" xfId="0" applyNumberFormat="1" applyFont="1" applyBorder="1" applyAlignment="1">
      <alignment/>
    </xf>
    <xf numFmtId="197" fontId="1" fillId="0" borderId="46" xfId="0" applyNumberFormat="1" applyFont="1" applyBorder="1" applyAlignment="1">
      <alignment/>
    </xf>
    <xf numFmtId="197" fontId="1" fillId="0" borderId="37" xfId="0" applyNumberFormat="1" applyFont="1" applyBorder="1" applyAlignment="1">
      <alignment/>
    </xf>
    <xf numFmtId="197" fontId="1" fillId="0" borderId="47" xfId="0" applyNumberFormat="1" applyFont="1" applyBorder="1" applyAlignment="1">
      <alignment/>
    </xf>
    <xf numFmtId="197" fontId="1" fillId="0" borderId="48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10" xfId="54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4" applyFont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207" fontId="0" fillId="0" borderId="0" xfId="54" applyNumberFormat="1" applyFont="1" applyAlignment="1">
      <alignment/>
    </xf>
    <xf numFmtId="0" fontId="1" fillId="0" borderId="51" xfId="0" applyFont="1" applyBorder="1" applyAlignment="1">
      <alignment horizontal="center" vertical="center"/>
    </xf>
    <xf numFmtId="197" fontId="0" fillId="0" borderId="52" xfId="0" applyNumberFormat="1" applyBorder="1" applyAlignment="1">
      <alignment vertical="center"/>
    </xf>
    <xf numFmtId="197" fontId="1" fillId="0" borderId="53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9" fontId="5" fillId="0" borderId="55" xfId="54" applyFont="1" applyBorder="1" applyAlignment="1">
      <alignment vertical="center"/>
    </xf>
    <xf numFmtId="197" fontId="0" fillId="0" borderId="48" xfId="0" applyNumberFormat="1" applyBorder="1" applyAlignment="1">
      <alignment vertical="center"/>
    </xf>
    <xf numFmtId="197" fontId="0" fillId="0" borderId="54" xfId="0" applyNumberFormat="1" applyBorder="1" applyAlignment="1">
      <alignment vertical="center"/>
    </xf>
    <xf numFmtId="197" fontId="1" fillId="0" borderId="55" xfId="0" applyNumberFormat="1" applyFont="1" applyBorder="1" applyAlignment="1">
      <alignment vertical="center"/>
    </xf>
    <xf numFmtId="9" fontId="5" fillId="0" borderId="56" xfId="54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97" fontId="0" fillId="0" borderId="46" xfId="0" applyNumberFormat="1" applyBorder="1" applyAlignment="1">
      <alignment vertical="center"/>
    </xf>
    <xf numFmtId="197" fontId="0" fillId="0" borderId="57" xfId="0" applyNumberForma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9" fontId="5" fillId="0" borderId="29" xfId="54" applyFont="1" applyBorder="1" applyAlignment="1">
      <alignment vertical="center"/>
    </xf>
    <xf numFmtId="9" fontId="5" fillId="0" borderId="58" xfId="54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97" fontId="1" fillId="0" borderId="20" xfId="0" applyNumberFormat="1" applyFont="1" applyBorder="1" applyAlignment="1">
      <alignment vertical="center"/>
    </xf>
    <xf numFmtId="9" fontId="5" fillId="0" borderId="22" xfId="54" applyFont="1" applyBorder="1" applyAlignment="1">
      <alignment vertical="center"/>
    </xf>
    <xf numFmtId="197" fontId="1" fillId="0" borderId="22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9" fontId="5" fillId="0" borderId="63" xfId="54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7" fillId="33" borderId="65" xfId="0" applyFont="1" applyFill="1" applyBorder="1" applyAlignment="1">
      <alignment horizontal="center"/>
    </xf>
    <xf numFmtId="197" fontId="8" fillId="0" borderId="66" xfId="0" applyNumberFormat="1" applyFont="1" applyBorder="1" applyAlignment="1">
      <alignment/>
    </xf>
    <xf numFmtId="9" fontId="1" fillId="0" borderId="64" xfId="54" applyFont="1" applyBorder="1" applyAlignment="1">
      <alignment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197" fontId="1" fillId="0" borderId="66" xfId="0" applyNumberFormat="1" applyFont="1" applyBorder="1" applyAlignment="1">
      <alignment/>
    </xf>
    <xf numFmtId="9" fontId="1" fillId="0" borderId="26" xfId="54" applyFont="1" applyBorder="1" applyAlignment="1">
      <alignment/>
    </xf>
    <xf numFmtId="0" fontId="7" fillId="33" borderId="6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7" fontId="0" fillId="0" borderId="15" xfId="0" applyNumberFormat="1" applyBorder="1" applyAlignment="1">
      <alignment vertical="center"/>
    </xf>
    <xf numFmtId="197" fontId="0" fillId="0" borderId="19" xfId="0" applyNumberFormat="1" applyBorder="1" applyAlignment="1">
      <alignment vertical="center"/>
    </xf>
    <xf numFmtId="197" fontId="0" fillId="0" borderId="16" xfId="48" applyFon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73" xfId="48" applyFont="1" applyBorder="1" applyAlignment="1">
      <alignment vertical="center"/>
    </xf>
    <xf numFmtId="197" fontId="0" fillId="0" borderId="44" xfId="48" applyFont="1" applyBorder="1" applyAlignment="1">
      <alignment vertical="center"/>
    </xf>
    <xf numFmtId="197" fontId="0" fillId="0" borderId="53" xfId="48" applyFont="1" applyBorder="1" applyAlignment="1">
      <alignment vertical="center"/>
    </xf>
    <xf numFmtId="197" fontId="0" fillId="0" borderId="13" xfId="0" applyNumberFormat="1" applyBorder="1" applyAlignment="1">
      <alignment vertical="center"/>
    </xf>
    <xf numFmtId="197" fontId="0" fillId="0" borderId="74" xfId="0" applyNumberFormat="1" applyBorder="1" applyAlignment="1">
      <alignment vertical="center"/>
    </xf>
    <xf numFmtId="197" fontId="0" fillId="0" borderId="75" xfId="48" applyFont="1" applyBorder="1" applyAlignment="1">
      <alignment vertical="center"/>
    </xf>
    <xf numFmtId="197" fontId="0" fillId="0" borderId="76" xfId="48" applyFont="1" applyBorder="1" applyAlignment="1">
      <alignment vertical="center"/>
    </xf>
    <xf numFmtId="197" fontId="0" fillId="0" borderId="0" xfId="48" applyFont="1" applyBorder="1" applyAlignment="1">
      <alignment vertical="center"/>
    </xf>
    <xf numFmtId="197" fontId="0" fillId="0" borderId="55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97" fontId="0" fillId="0" borderId="10" xfId="0" applyNumberFormat="1" applyBorder="1" applyAlignment="1">
      <alignment vertical="center"/>
    </xf>
    <xf numFmtId="9" fontId="0" fillId="0" borderId="0" xfId="54" applyFont="1" applyAlignment="1">
      <alignment vertical="center"/>
    </xf>
    <xf numFmtId="197" fontId="0" fillId="0" borderId="0" xfId="0" applyNumberFormat="1" applyAlignment="1">
      <alignment vertical="center"/>
    </xf>
    <xf numFmtId="0" fontId="1" fillId="0" borderId="78" xfId="0" applyFont="1" applyFill="1" applyBorder="1" applyAlignment="1">
      <alignment vertical="center"/>
    </xf>
    <xf numFmtId="197" fontId="1" fillId="0" borderId="45" xfId="0" applyNumberFormat="1" applyFont="1" applyBorder="1" applyAlignment="1">
      <alignment vertical="center"/>
    </xf>
    <xf numFmtId="197" fontId="1" fillId="0" borderId="79" xfId="0" applyNumberFormat="1" applyFont="1" applyBorder="1" applyAlignment="1">
      <alignment vertical="center"/>
    </xf>
    <xf numFmtId="197" fontId="1" fillId="0" borderId="80" xfId="0" applyNumberFormat="1" applyFont="1" applyBorder="1" applyAlignment="1">
      <alignment vertical="center"/>
    </xf>
    <xf numFmtId="197" fontId="1" fillId="0" borderId="81" xfId="0" applyNumberFormat="1" applyFont="1" applyBorder="1" applyAlignment="1">
      <alignment vertical="center"/>
    </xf>
    <xf numFmtId="197" fontId="8" fillId="0" borderId="8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9" fontId="0" fillId="0" borderId="27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9" fontId="1" fillId="0" borderId="84" xfId="54" applyFont="1" applyBorder="1" applyAlignment="1">
      <alignment vertical="center"/>
    </xf>
    <xf numFmtId="9" fontId="0" fillId="0" borderId="29" xfId="54" applyFont="1" applyBorder="1" applyAlignment="1">
      <alignment vertical="center"/>
    </xf>
    <xf numFmtId="9" fontId="1" fillId="0" borderId="85" xfId="54" applyFont="1" applyBorder="1" applyAlignment="1">
      <alignment vertical="center"/>
    </xf>
    <xf numFmtId="9" fontId="1" fillId="0" borderId="29" xfId="54" applyFont="1" applyBorder="1" applyAlignment="1">
      <alignment vertical="center"/>
    </xf>
    <xf numFmtId="9" fontId="1" fillId="0" borderId="27" xfId="54" applyFont="1" applyBorder="1" applyAlignment="1">
      <alignment vertical="center"/>
    </xf>
    <xf numFmtId="0" fontId="0" fillId="0" borderId="59" xfId="0" applyBorder="1" applyAlignment="1">
      <alignment vertical="center"/>
    </xf>
    <xf numFmtId="0" fontId="7" fillId="33" borderId="86" xfId="0" applyFont="1" applyFill="1" applyBorder="1" applyAlignment="1">
      <alignment horizontal="center" vertical="center"/>
    </xf>
    <xf numFmtId="9" fontId="0" fillId="0" borderId="64" xfId="54" applyFont="1" applyBorder="1" applyAlignment="1">
      <alignment/>
    </xf>
    <xf numFmtId="0" fontId="0" fillId="0" borderId="87" xfId="0" applyBorder="1" applyAlignment="1">
      <alignment vertical="center"/>
    </xf>
    <xf numFmtId="197" fontId="0" fillId="0" borderId="88" xfId="0" applyNumberFormat="1" applyBorder="1" applyAlignment="1">
      <alignment vertical="center"/>
    </xf>
    <xf numFmtId="197" fontId="0" fillId="0" borderId="31" xfId="0" applyNumberFormat="1" applyBorder="1" applyAlignment="1">
      <alignment vertical="center"/>
    </xf>
    <xf numFmtId="197" fontId="0" fillId="0" borderId="89" xfId="0" applyNumberFormat="1" applyBorder="1" applyAlignment="1">
      <alignment vertical="center"/>
    </xf>
    <xf numFmtId="197" fontId="0" fillId="0" borderId="90" xfId="0" applyNumberFormat="1" applyFont="1" applyBorder="1" applyAlignment="1">
      <alignment vertical="center"/>
    </xf>
    <xf numFmtId="197" fontId="0" fillId="0" borderId="44" xfId="0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197" fontId="0" fillId="0" borderId="30" xfId="0" applyNumberFormat="1" applyBorder="1" applyAlignment="1">
      <alignment vertical="center"/>
    </xf>
    <xf numFmtId="197" fontId="0" fillId="0" borderId="92" xfId="0" applyNumberFormat="1" applyBorder="1" applyAlignment="1">
      <alignment vertical="center"/>
    </xf>
    <xf numFmtId="197" fontId="0" fillId="0" borderId="93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97" fontId="1" fillId="0" borderId="46" xfId="0" applyNumberFormat="1" applyFont="1" applyBorder="1" applyAlignment="1">
      <alignment vertical="center"/>
    </xf>
    <xf numFmtId="197" fontId="1" fillId="0" borderId="78" xfId="0" applyNumberFormat="1" applyFont="1" applyBorder="1" applyAlignment="1">
      <alignment vertical="center"/>
    </xf>
    <xf numFmtId="197" fontId="1" fillId="0" borderId="94" xfId="0" applyNumberFormat="1" applyFont="1" applyBorder="1" applyAlignment="1">
      <alignment vertical="center"/>
    </xf>
    <xf numFmtId="197" fontId="1" fillId="0" borderId="95" xfId="0" applyNumberFormat="1" applyFont="1" applyBorder="1" applyAlignment="1">
      <alignment vertical="center"/>
    </xf>
    <xf numFmtId="197" fontId="1" fillId="0" borderId="9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9" fontId="0" fillId="0" borderId="29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0" fontId="0" fillId="0" borderId="84" xfId="0" applyBorder="1" applyAlignment="1">
      <alignment vertical="center"/>
    </xf>
    <xf numFmtId="9" fontId="1" fillId="0" borderId="32" xfId="54" applyFont="1" applyBorder="1" applyAlignment="1">
      <alignment vertical="center"/>
    </xf>
    <xf numFmtId="9" fontId="1" fillId="0" borderId="97" xfId="54" applyFont="1" applyBorder="1" applyAlignment="1">
      <alignment vertical="center"/>
    </xf>
    <xf numFmtId="9" fontId="0" fillId="0" borderId="98" xfId="54" applyFont="1" applyBorder="1" applyAlignment="1">
      <alignment vertical="center"/>
    </xf>
    <xf numFmtId="9" fontId="0" fillId="0" borderId="99" xfId="54" applyFont="1" applyBorder="1" applyAlignment="1">
      <alignment vertical="center"/>
    </xf>
    <xf numFmtId="0" fontId="0" fillId="0" borderId="100" xfId="0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197" fontId="1" fillId="0" borderId="16" xfId="0" applyNumberFormat="1" applyFont="1" applyBorder="1" applyAlignment="1">
      <alignment vertical="center"/>
    </xf>
    <xf numFmtId="197" fontId="1" fillId="0" borderId="23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197" fontId="1" fillId="0" borderId="102" xfId="0" applyNumberFormat="1" applyFont="1" applyBorder="1" applyAlignment="1">
      <alignment vertical="center"/>
    </xf>
    <xf numFmtId="197" fontId="1" fillId="0" borderId="30" xfId="0" applyNumberFormat="1" applyFont="1" applyBorder="1" applyAlignment="1">
      <alignment vertical="center"/>
    </xf>
    <xf numFmtId="197" fontId="8" fillId="0" borderId="31" xfId="0" applyNumberFormat="1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74" xfId="0" applyNumberFormat="1" applyBorder="1" applyAlignment="1">
      <alignment vertical="center"/>
    </xf>
    <xf numFmtId="2" fontId="0" fillId="0" borderId="104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05" xfId="0" applyNumberFormat="1" applyBorder="1" applyAlignment="1">
      <alignment vertical="center"/>
    </xf>
    <xf numFmtId="2" fontId="0" fillId="0" borderId="106" xfId="0" applyNumberFormat="1" applyBorder="1" applyAlignment="1">
      <alignment vertical="center"/>
    </xf>
    <xf numFmtId="2" fontId="0" fillId="0" borderId="107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9" fontId="1" fillId="0" borderId="84" xfId="54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0" fillId="33" borderId="36" xfId="0" applyFont="1" applyFill="1" applyBorder="1" applyAlignment="1">
      <alignment horizontal="right" vertical="center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10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197" fontId="0" fillId="0" borderId="21" xfId="0" applyNumberFormat="1" applyFill="1" applyBorder="1" applyAlignment="1">
      <alignment/>
    </xf>
    <xf numFmtId="197" fontId="0" fillId="0" borderId="60" xfId="0" applyNumberFormat="1" applyFill="1" applyBorder="1" applyAlignment="1">
      <alignment/>
    </xf>
    <xf numFmtId="197" fontId="1" fillId="0" borderId="21" xfId="0" applyNumberFormat="1" applyFont="1" applyFill="1" applyBorder="1" applyAlignment="1">
      <alignment/>
    </xf>
    <xf numFmtId="197" fontId="0" fillId="0" borderId="24" xfId="0" applyNumberFormat="1" applyFill="1" applyBorder="1" applyAlignment="1">
      <alignment/>
    </xf>
    <xf numFmtId="197" fontId="0" fillId="0" borderId="25" xfId="0" applyNumberFormat="1" applyFill="1" applyBorder="1" applyAlignment="1">
      <alignment/>
    </xf>
    <xf numFmtId="197" fontId="0" fillId="0" borderId="109" xfId="0" applyNumberFormat="1" applyFill="1" applyBorder="1" applyAlignment="1">
      <alignment/>
    </xf>
    <xf numFmtId="197" fontId="1" fillId="0" borderId="25" xfId="0" applyNumberFormat="1" applyFon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63" xfId="0" applyNumberFormat="1" applyFill="1" applyBorder="1" applyAlignment="1">
      <alignment/>
    </xf>
    <xf numFmtId="197" fontId="1" fillId="0" borderId="22" xfId="0" applyNumberFormat="1" applyFont="1" applyFill="1" applyBorder="1" applyAlignment="1">
      <alignment/>
    </xf>
    <xf numFmtId="197" fontId="8" fillId="0" borderId="2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197" fontId="0" fillId="0" borderId="23" xfId="0" applyNumberFormat="1" applyFill="1" applyBorder="1" applyAlignment="1">
      <alignment vertical="center"/>
    </xf>
    <xf numFmtId="200" fontId="0" fillId="0" borderId="14" xfId="0" applyNumberFormat="1" applyFill="1" applyBorder="1" applyAlignment="1">
      <alignment/>
    </xf>
    <xf numFmtId="9" fontId="0" fillId="0" borderId="0" xfId="54" applyFont="1" applyAlignment="1">
      <alignment horizontal="center"/>
    </xf>
    <xf numFmtId="177" fontId="0" fillId="0" borderId="0" xfId="0" applyNumberFormat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92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1" fillId="33" borderId="114" xfId="0" applyFont="1" applyFill="1" applyBorder="1" applyAlignment="1">
      <alignment horizontal="center" vertical="center" wrapText="1"/>
    </xf>
    <xf numFmtId="0" fontId="7" fillId="33" borderId="115" xfId="0" applyFont="1" applyFill="1" applyBorder="1" applyAlignment="1">
      <alignment horizontal="center" vertical="center"/>
    </xf>
    <xf numFmtId="2" fontId="0" fillId="0" borderId="116" xfId="0" applyNumberFormat="1" applyBorder="1" applyAlignment="1">
      <alignment vertical="center"/>
    </xf>
    <xf numFmtId="2" fontId="0" fillId="0" borderId="115" xfId="0" applyNumberFormat="1" applyBorder="1" applyAlignment="1">
      <alignment vertical="center"/>
    </xf>
    <xf numFmtId="2" fontId="0" fillId="0" borderId="117" xfId="0" applyNumberFormat="1" applyBorder="1" applyAlignment="1">
      <alignment vertical="center"/>
    </xf>
    <xf numFmtId="197" fontId="0" fillId="0" borderId="7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197" fontId="0" fillId="0" borderId="12" xfId="0" applyNumberFormat="1" applyBorder="1" applyAlignment="1">
      <alignment/>
    </xf>
    <xf numFmtId="9" fontId="0" fillId="0" borderId="12" xfId="54" applyFont="1" applyBorder="1" applyAlignment="1">
      <alignment/>
    </xf>
    <xf numFmtId="0" fontId="0" fillId="0" borderId="44" xfId="0" applyBorder="1" applyAlignment="1">
      <alignment/>
    </xf>
    <xf numFmtId="2" fontId="0" fillId="0" borderId="118" xfId="0" applyNumberFormat="1" applyBorder="1" applyAlignment="1">
      <alignment/>
    </xf>
    <xf numFmtId="2" fontId="0" fillId="0" borderId="119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69" xfId="0" applyNumberFormat="1" applyBorder="1" applyAlignment="1">
      <alignment/>
    </xf>
    <xf numFmtId="2" fontId="0" fillId="0" borderId="12" xfId="0" applyNumberFormat="1" applyBorder="1" applyAlignment="1">
      <alignment/>
    </xf>
    <xf numFmtId="197" fontId="0" fillId="0" borderId="48" xfId="0" applyNumberFormat="1" applyFill="1" applyBorder="1" applyAlignment="1">
      <alignment vertical="center"/>
    </xf>
    <xf numFmtId="0" fontId="6" fillId="33" borderId="120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 vertical="center"/>
    </xf>
    <xf numFmtId="9" fontId="0" fillId="0" borderId="27" xfId="54" applyFont="1" applyBorder="1" applyAlignment="1">
      <alignment vertical="center"/>
    </xf>
    <xf numFmtId="0" fontId="7" fillId="33" borderId="122" xfId="0" applyFont="1" applyFill="1" applyBorder="1" applyAlignment="1">
      <alignment vertical="center"/>
    </xf>
    <xf numFmtId="0" fontId="7" fillId="33" borderId="75" xfId="0" applyFont="1" applyFill="1" applyBorder="1" applyAlignment="1">
      <alignment horizontal="center" vertical="center"/>
    </xf>
    <xf numFmtId="197" fontId="0" fillId="0" borderId="44" xfId="0" applyNumberFormat="1" applyBorder="1" applyAlignment="1">
      <alignment vertical="center"/>
    </xf>
    <xf numFmtId="0" fontId="7" fillId="33" borderId="123" xfId="0" applyFont="1" applyFill="1" applyBorder="1" applyAlignment="1">
      <alignment horizontal="center" vertical="center" wrapText="1"/>
    </xf>
    <xf numFmtId="197" fontId="0" fillId="0" borderId="75" xfId="0" applyNumberFormat="1" applyBorder="1" applyAlignment="1">
      <alignment vertical="center"/>
    </xf>
    <xf numFmtId="197" fontId="0" fillId="0" borderId="124" xfId="0" applyNumberFormat="1" applyBorder="1" applyAlignment="1">
      <alignment vertical="center"/>
    </xf>
    <xf numFmtId="0" fontId="6" fillId="33" borderId="125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33" borderId="130" xfId="0" applyFont="1" applyFill="1" applyBorder="1" applyAlignment="1">
      <alignment horizontal="center" vertical="center" wrapText="1"/>
    </xf>
    <xf numFmtId="0" fontId="7" fillId="33" borderId="122" xfId="0" applyFont="1" applyFill="1" applyBorder="1" applyAlignment="1">
      <alignment/>
    </xf>
    <xf numFmtId="0" fontId="7" fillId="33" borderId="131" xfId="0" applyFont="1" applyFill="1" applyBorder="1" applyAlignment="1">
      <alignment horizontal="center" vertical="center" wrapText="1"/>
    </xf>
    <xf numFmtId="0" fontId="7" fillId="33" borderId="13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122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/>
    </xf>
    <xf numFmtId="0" fontId="6" fillId="33" borderId="121" xfId="0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vertical="center"/>
    </xf>
    <xf numFmtId="0" fontId="6" fillId="33" borderId="122" xfId="0" applyFont="1" applyFill="1" applyBorder="1" applyAlignment="1">
      <alignment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34" xfId="0" applyFont="1" applyFill="1" applyBorder="1" applyAlignment="1">
      <alignment vertical="center" wrapText="1"/>
    </xf>
    <xf numFmtId="0" fontId="7" fillId="33" borderId="131" xfId="0" applyFont="1" applyFill="1" applyBorder="1" applyAlignment="1">
      <alignment vertical="center" wrapText="1"/>
    </xf>
    <xf numFmtId="0" fontId="7" fillId="33" borderId="121" xfId="0" applyFont="1" applyFill="1" applyBorder="1" applyAlignment="1">
      <alignment horizontal="center" vertical="center" wrapText="1"/>
    </xf>
    <xf numFmtId="0" fontId="7" fillId="33" borderId="121" xfId="0" applyFont="1" applyFill="1" applyBorder="1" applyAlignment="1">
      <alignment vertical="center" wrapText="1"/>
    </xf>
    <xf numFmtId="0" fontId="6" fillId="33" borderId="100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39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6" fillId="33" borderId="140" xfId="0" applyFont="1" applyFill="1" applyBorder="1" applyAlignment="1">
      <alignment horizontal="center" vertical="center"/>
    </xf>
    <xf numFmtId="0" fontId="6" fillId="33" borderId="141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 wrapText="1"/>
    </xf>
    <xf numFmtId="0" fontId="11" fillId="33" borderId="142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41" xfId="0" applyFont="1" applyFill="1" applyBorder="1" applyAlignment="1">
      <alignment horizontal="center" vertical="center" wrapText="1"/>
    </xf>
    <xf numFmtId="9" fontId="1" fillId="0" borderId="29" xfId="54" applyFont="1" applyBorder="1" applyAlignment="1">
      <alignment horizontal="center" vertical="center"/>
    </xf>
    <xf numFmtId="9" fontId="1" fillId="0" borderId="83" xfId="54" applyFont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33" borderId="146" xfId="0" applyFont="1" applyFill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 wrapText="1"/>
    </xf>
    <xf numFmtId="0" fontId="11" fillId="33" borderId="147" xfId="0" applyFont="1" applyFill="1" applyBorder="1" applyAlignment="1">
      <alignment horizontal="center" vertical="center" wrapText="1"/>
    </xf>
    <xf numFmtId="0" fontId="6" fillId="33" borderId="148" xfId="0" applyFont="1" applyFill="1" applyBorder="1" applyAlignment="1">
      <alignment horizontal="center" vertical="center"/>
    </xf>
    <xf numFmtId="0" fontId="6" fillId="33" borderId="134" xfId="0" applyFont="1" applyFill="1" applyBorder="1" applyAlignment="1">
      <alignment horizontal="center" vertical="center"/>
    </xf>
    <xf numFmtId="9" fontId="1" fillId="0" borderId="27" xfId="54" applyFont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49" xfId="0" applyFont="1" applyFill="1" applyBorder="1" applyAlignment="1">
      <alignment horizontal="center" vertical="center"/>
    </xf>
    <xf numFmtId="0" fontId="6" fillId="33" borderId="150" xfId="0" applyFont="1" applyFill="1" applyBorder="1" applyAlignment="1">
      <alignment horizontal="center" vertical="center"/>
    </xf>
    <xf numFmtId="0" fontId="6" fillId="33" borderId="151" xfId="0" applyFont="1" applyFill="1" applyBorder="1" applyAlignment="1">
      <alignment horizontal="center" vertical="center"/>
    </xf>
    <xf numFmtId="0" fontId="6" fillId="33" borderId="152" xfId="0" applyFont="1" applyFill="1" applyBorder="1" applyAlignment="1">
      <alignment horizontal="center" vertical="center"/>
    </xf>
    <xf numFmtId="0" fontId="6" fillId="33" borderId="140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 wrapText="1"/>
    </xf>
    <xf numFmtId="0" fontId="7" fillId="33" borderId="140" xfId="0" applyFont="1" applyFill="1" applyBorder="1" applyAlignment="1">
      <alignment horizontal="center" vertical="center"/>
    </xf>
    <xf numFmtId="207" fontId="1" fillId="0" borderId="29" xfId="54" applyNumberFormat="1" applyFont="1" applyBorder="1" applyAlignment="1">
      <alignment horizontal="center" vertical="center"/>
    </xf>
    <xf numFmtId="207" fontId="1" fillId="0" borderId="27" xfId="54" applyNumberFormat="1" applyFont="1" applyBorder="1" applyAlignment="1">
      <alignment horizontal="center" vertical="center"/>
    </xf>
    <xf numFmtId="207" fontId="1" fillId="0" borderId="83" xfId="54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center" vertical="center"/>
    </xf>
    <xf numFmtId="0" fontId="6" fillId="33" borderId="132" xfId="0" applyFont="1" applyFill="1" applyBorder="1" applyAlignment="1">
      <alignment horizontal="center" vertical="center"/>
    </xf>
    <xf numFmtId="0" fontId="6" fillId="33" borderId="154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0" fontId="7" fillId="33" borderId="103" xfId="0" applyFont="1" applyFill="1" applyBorder="1" applyAlignment="1">
      <alignment horizontal="center" vertical="center" wrapText="1"/>
    </xf>
    <xf numFmtId="0" fontId="7" fillId="33" borderId="119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/>
    </xf>
    <xf numFmtId="0" fontId="6" fillId="33" borderId="155" xfId="0" applyFont="1" applyFill="1" applyBorder="1" applyAlignment="1">
      <alignment horizontal="center" vertical="center"/>
    </xf>
    <xf numFmtId="0" fontId="7" fillId="33" borderId="156" xfId="0" applyFont="1" applyFill="1" applyBorder="1" applyAlignment="1">
      <alignment horizontal="center" vertical="center"/>
    </xf>
    <xf numFmtId="0" fontId="7" fillId="33" borderId="117" xfId="0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284"/>
          <c:w val="0.915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'7.1resumen'!$I$8:$J$8</c:f>
              <c:strCache/>
            </c:strRef>
          </c:cat>
          <c:val>
            <c:numRef>
              <c:f>'7.1resumen'!$I$9:$J$9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'7.1resumen'!$I$8:$J$8</c:f>
              <c:strCache/>
            </c:strRef>
          </c:cat>
          <c:val>
            <c:numRef>
              <c:f>'7.1resumen'!$I$10:$J$10</c:f>
              <c:numCache/>
            </c:numRef>
          </c:val>
        </c:ser>
        <c:overlap val="100"/>
        <c:gapWidth val="310"/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-0.0075"/>
          <c:y val="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0425"/>
          <c:w val="0.962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'7.2mensual_SISTEMA'!$B$49:$C$49</c:f>
              <c:strCache/>
            </c:strRef>
          </c:cat>
          <c:val>
            <c:numRef>
              <c:f>'7.2mensual_SISTEMA'!$B$63:$C$63</c:f>
              <c:numCache/>
            </c:numRef>
          </c:val>
          <c:shape val="box"/>
        </c:ser>
        <c:shape val="box"/>
        <c:axId val="18521225"/>
        <c:axId val="32473298"/>
      </c:bar3D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11575"/>
          <c:y val="0.237"/>
          <c:w val="0.76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'7.3mensual_TENSION'!$P$55:$Q$56</c:f>
              <c:multiLvlStrCache/>
            </c:multiLvlStrRef>
          </c:cat>
          <c:val>
            <c:numRef>
              <c:f>'7.3mensual_TENSION'!$P$57:$Q$57</c:f>
              <c:numCache/>
            </c:numRef>
          </c:val>
        </c:ser>
        <c:gapWidth val="340"/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2"/>
          <c:y val="0.2225"/>
          <c:w val="0.8365"/>
          <c:h val="0.70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'7.3mensual_TENSION'!$M$27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'7.3mensual_TENSION'!$N$27:$P$27</c:f>
              <c:numCache/>
            </c:numRef>
          </c:val>
          <c:shape val="box"/>
        </c:ser>
        <c:ser>
          <c:idx val="0"/>
          <c:order val="1"/>
          <c:tx>
            <c:strRef>
              <c:f>'7.3mensual_TENSION'!$M$26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'7.3mensual_TENSION'!$N$26:$P$26</c:f>
              <c:numCache/>
            </c:numRef>
          </c:val>
          <c:shape val="box"/>
        </c:ser>
        <c:overlap val="100"/>
        <c:gapWidth val="110"/>
        <c:shape val="box"/>
        <c:axId val="50714205"/>
        <c:axId val="53774662"/>
      </c:bar3D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0.04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60"/>
        <c:tickLblSkip val="1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8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53675"/>
          <c:w val="0.197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.098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42675"/>
          <c:w val="0.643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'7.3mensual_TENSION'!$N$28:$P$28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'7.3mensual_TENSION'!$N$29:$P$29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4 116 GW.h</a:t>
            </a:r>
          </a:p>
        </c:rich>
      </c:tx>
      <c:layout>
        <c:manualLayout>
          <c:xMode val="factor"/>
          <c:yMode val="factor"/>
          <c:x val="-0.2425"/>
          <c:y val="0.187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2675"/>
          <c:w val="0.24825"/>
          <c:h val="0.2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TRANSMISORA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EMPRESA'!$S$34:$S$36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64 GW.h</a:t>
            </a:r>
          </a:p>
        </c:rich>
      </c:tx>
      <c:layout>
        <c:manualLayout>
          <c:xMode val="factor"/>
          <c:yMode val="factor"/>
          <c:x val="-0.01925"/>
          <c:y val="0.060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0425"/>
          <c:w val="0.603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EMPRESA'!$Y$34:$Y$36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2 149 GW.h</a:t>
            </a:r>
          </a:p>
        </c:rich>
      </c:tx>
      <c:layout>
        <c:manualLayout>
          <c:xMode val="factor"/>
          <c:yMode val="factor"/>
          <c:x val="-0.199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3"/>
          <c:y val="0.4145"/>
          <c:w val="0.17025"/>
          <c:h val="0.4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EMPRESA'!$S$38:$V$38</c:f>
              <c:strCache/>
            </c:strRef>
          </c:cat>
          <c:val>
            <c:numRef>
              <c:f>'7.4POR EMPRESA'!$S$39:$V$39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52 GW.h</a:t>
            </a:r>
          </a:p>
        </c:rich>
      </c:tx>
      <c:layout>
        <c:manualLayout>
          <c:xMode val="factor"/>
          <c:yMode val="factor"/>
          <c:x val="-0.0205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1225"/>
          <c:y val="0.3265"/>
          <c:w val="0.36075"/>
          <c:h val="0.5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EMPRESA'!$Y$38:$Z$38</c:f>
              <c:strCache/>
            </c:strRef>
          </c:cat>
          <c:val>
            <c:numRef>
              <c:f>'7.4POR EMPRESA'!$Y$39:$Z$39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'7.1resumen'!$I$21:$J$21</c:f>
              <c:strCache/>
            </c:strRef>
          </c:cat>
          <c:val>
            <c:numRef>
              <c:f>'7.1resumen'!$I$22:$J$22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28"/>
          <c:w val="0.8987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'7.1resumen'!$I$35:$I$38</c:f>
              <c:strCache/>
            </c:strRef>
          </c:cat>
          <c:val>
            <c:numRef>
              <c:f>'7.1resumen'!$J$35:$J$38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'7.1resumen'!$I$35:$I$38</c:f>
              <c:strCache/>
            </c:strRef>
          </c:cat>
          <c:val>
            <c:numRef>
              <c:f>'7.1resumen'!$K$35:$K$38</c:f>
              <c:numCache/>
            </c:numRef>
          </c:val>
        </c:ser>
        <c:overlap val="70"/>
        <c:gapWidth val="60"/>
        <c:axId val="15741115"/>
        <c:axId val="7452308"/>
      </c:barChart>
      <c:cat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375"/>
          <c:w val="0.98425"/>
          <c:h val="0.5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'7.2mensual_SISTEMA'!$N$76:$O$76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'7.2mensual_SISTEMA'!$N$77:$O$77</c:f>
              <c:numCache/>
            </c:numRef>
          </c:val>
          <c:shape val="box"/>
        </c:ser>
        <c:shape val="box"/>
        <c:axId val="67070773"/>
        <c:axId val="66766046"/>
      </c:bar3D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235"/>
          <c:w val="0.689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'7.2mensual_SISTEMA'!$N$93:$O$93</c:f>
              <c:strCache/>
            </c:strRef>
          </c:cat>
          <c:val>
            <c:numRef>
              <c:f>'7.2mensual_SISTEMA'!$N$95:$O$95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"/>
          <c:y val="0.472"/>
          <c:w val="0.482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'7.2mensual_SISTEMA'!$O$116:$P$116</c:f>
              <c:strCache/>
            </c:strRef>
          </c:cat>
          <c:val>
            <c:numRef>
              <c:f>'7.2mensual_SISTEMA'!$O$120:$P$120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334"/>
          <c:w val="1"/>
          <c:h val="0.5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'7.2mensual_SISTEMA'!$N$19:$O$19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'7.2mensual_SISTEMA'!$N$20:$O$20</c:f>
              <c:numCache/>
            </c:numRef>
          </c:val>
          <c:shape val="box"/>
        </c:ser>
        <c:gapWidth val="90"/>
        <c:shape val="box"/>
        <c:axId val="64023503"/>
        <c:axId val="39340616"/>
      </c:bar3D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527"/>
          <c:y val="0.25275"/>
          <c:w val="0.36975"/>
          <c:h val="0.59825"/>
        </c:manualLayout>
      </c:layout>
      <c:doughnutChart>
        <c:varyColors val="1"/>
        <c:ser>
          <c:idx val="0"/>
          <c:order val="0"/>
          <c:tx>
            <c:strRef>
              <c:f>'7.2mensual_SISTEMA'!$O$116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'7.2mensual_SISTEMA'!$O$117:$O$118</c:f>
              <c:numCache/>
            </c:numRef>
          </c:val>
        </c:ser>
        <c:ser>
          <c:idx val="1"/>
          <c:order val="1"/>
          <c:tx>
            <c:strRef>
              <c:f>'7.2mensual_SISTEMA'!$P$116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55"/>
          <c:w val="0.4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525"/>
          <c:y val="0.47775"/>
          <c:w val="0.3975"/>
          <c:h val="0.223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'7.2mensual_SISTEMA'!$H$9:$I$9</c:f>
              <c:strCache/>
            </c:strRef>
          </c:cat>
          <c:val>
            <c:numRef>
              <c:f>'7.2mensual_SISTEMA'!$H$23:$I$23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847725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4562475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866775</xdr:colOff>
      <xdr:row>28</xdr:row>
      <xdr:rowOff>9525</xdr:rowOff>
    </xdr:to>
    <xdr:graphicFrame>
      <xdr:nvGraphicFramePr>
        <xdr:cNvPr id="2" name="Chart 186"/>
        <xdr:cNvGraphicFramePr/>
      </xdr:nvGraphicFramePr>
      <xdr:xfrm>
        <a:off x="4552950" y="45720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31</xdr:row>
      <xdr:rowOff>228600</xdr:rowOff>
    </xdr:from>
    <xdr:to>
      <xdr:col>6</xdr:col>
      <xdr:colOff>866775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56247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0.026</cdr:y>
    </cdr:from>
    <cdr:to>
      <cdr:x>1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7543800" cy="276225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0.01075</cdr:y>
    </cdr:from>
    <cdr:to>
      <cdr:x>0.98525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"/>
          <a:ext cx="7534275" cy="209550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104775</xdr:rowOff>
    </xdr:from>
    <xdr:to>
      <xdr:col>14</xdr:col>
      <xdr:colOff>238125</xdr:colOff>
      <xdr:row>42</xdr:row>
      <xdr:rowOff>95250</xdr:rowOff>
    </xdr:to>
    <xdr:graphicFrame>
      <xdr:nvGraphicFramePr>
        <xdr:cNvPr id="1" name="Chart 408"/>
        <xdr:cNvGraphicFramePr/>
      </xdr:nvGraphicFramePr>
      <xdr:xfrm>
        <a:off x="2466975" y="4924425"/>
        <a:ext cx="782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28575</xdr:rowOff>
    </xdr:from>
    <xdr:to>
      <xdr:col>14</xdr:col>
      <xdr:colOff>228600</xdr:colOff>
      <xdr:row>42</xdr:row>
      <xdr:rowOff>57150</xdr:rowOff>
    </xdr:to>
    <xdr:graphicFrame>
      <xdr:nvGraphicFramePr>
        <xdr:cNvPr id="2" name="Chart 434"/>
        <xdr:cNvGraphicFramePr/>
      </xdr:nvGraphicFramePr>
      <xdr:xfrm>
        <a:off x="6210300" y="5334000"/>
        <a:ext cx="4067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43</xdr:row>
      <xdr:rowOff>152400</xdr:rowOff>
    </xdr:from>
    <xdr:to>
      <xdr:col>14</xdr:col>
      <xdr:colOff>238125</xdr:colOff>
      <xdr:row>62</xdr:row>
      <xdr:rowOff>9525</xdr:rowOff>
    </xdr:to>
    <xdr:graphicFrame>
      <xdr:nvGraphicFramePr>
        <xdr:cNvPr id="3" name="Chart 409"/>
        <xdr:cNvGraphicFramePr/>
      </xdr:nvGraphicFramePr>
      <xdr:xfrm>
        <a:off x="2447925" y="7724775"/>
        <a:ext cx="78390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46</xdr:row>
      <xdr:rowOff>76200</xdr:rowOff>
    </xdr:from>
    <xdr:to>
      <xdr:col>14</xdr:col>
      <xdr:colOff>257175</xdr:colOff>
      <xdr:row>61</xdr:row>
      <xdr:rowOff>28575</xdr:rowOff>
    </xdr:to>
    <xdr:graphicFrame>
      <xdr:nvGraphicFramePr>
        <xdr:cNvPr id="4" name="Chart 435"/>
        <xdr:cNvGraphicFramePr/>
      </xdr:nvGraphicFramePr>
      <xdr:xfrm>
        <a:off x="6515100" y="8134350"/>
        <a:ext cx="3790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40</xdr:row>
      <xdr:rowOff>19050</xdr:rowOff>
    </xdr:from>
    <xdr:to>
      <xdr:col>8</xdr:col>
      <xdr:colOff>323850</xdr:colOff>
      <xdr:row>42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7105650"/>
          <a:ext cx="419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0.15325</cdr:y>
    </cdr:from>
    <cdr:to>
      <cdr:x>0.742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2 463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125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 587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0.2265</cdr:y>
    </cdr:from>
    <cdr:to>
      <cdr:x>0.824</cdr:x>
      <cdr:y>0.3125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695325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2 588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1 727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2 441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13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2 454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0.21375</cdr:y>
    </cdr:from>
    <cdr:to>
      <cdr:x>0.65125</cdr:x>
      <cdr:y>0.28175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95475" y="60960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134 GW.h</a:t>
          </a:r>
        </a:p>
      </cdr:txBody>
    </cdr:sp>
  </cdr:relSizeAnchor>
  <cdr:relSizeAnchor xmlns:cdr="http://schemas.openxmlformats.org/drawingml/2006/chartDrawing">
    <cdr:from>
      <cdr:x>0.3375</cdr:x>
      <cdr:y>0.51025</cdr:y>
    </cdr:from>
    <cdr:to>
      <cdr:x>0.43825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724025" y="1457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0.6515</cdr:x>
      <cdr:y>0.24525</cdr:y>
    </cdr:from>
    <cdr:to>
      <cdr:x>0.75225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324225" y="695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1142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87</xdr:row>
      <xdr:rowOff>0</xdr:rowOff>
    </xdr:from>
    <xdr:to>
      <xdr:col>10</xdr:col>
      <xdr:colOff>0</xdr:colOff>
      <xdr:row>106</xdr:row>
      <xdr:rowOff>0</xdr:rowOff>
    </xdr:to>
    <xdr:graphicFrame>
      <xdr:nvGraphicFramePr>
        <xdr:cNvPr id="2" name="Chart 272"/>
        <xdr:cNvGraphicFramePr/>
      </xdr:nvGraphicFramePr>
      <xdr:xfrm>
        <a:off x="4895850" y="15182850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128</xdr:row>
      <xdr:rowOff>0</xdr:rowOff>
    </xdr:from>
    <xdr:to>
      <xdr:col>5</xdr:col>
      <xdr:colOff>323850</xdr:colOff>
      <xdr:row>144</xdr:row>
      <xdr:rowOff>152400</xdr:rowOff>
    </xdr:to>
    <xdr:graphicFrame>
      <xdr:nvGraphicFramePr>
        <xdr:cNvPr id="3" name="Chart 283"/>
        <xdr:cNvGraphicFramePr/>
      </xdr:nvGraphicFramePr>
      <xdr:xfrm>
        <a:off x="171450" y="2259330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24</xdr:row>
      <xdr:rowOff>66675</xdr:rowOff>
    </xdr:from>
    <xdr:to>
      <xdr:col>5</xdr:col>
      <xdr:colOff>171450</xdr:colOff>
      <xdr:row>43</xdr:row>
      <xdr:rowOff>123825</xdr:rowOff>
    </xdr:to>
    <xdr:graphicFrame>
      <xdr:nvGraphicFramePr>
        <xdr:cNvPr id="4" name="Chart 282"/>
        <xdr:cNvGraphicFramePr/>
      </xdr:nvGraphicFramePr>
      <xdr:xfrm>
        <a:off x="38100" y="4648200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31</xdr:row>
      <xdr:rowOff>28575</xdr:rowOff>
    </xdr:from>
    <xdr:to>
      <xdr:col>2</xdr:col>
      <xdr:colOff>228600</xdr:colOff>
      <xdr:row>32</xdr:row>
      <xdr:rowOff>133350</xdr:rowOff>
    </xdr:to>
    <xdr:sp>
      <xdr:nvSpPr>
        <xdr:cNvPr id="5" name="Text Box 515"/>
        <xdr:cNvSpPr txBox="1">
          <a:spLocks noChangeArrowheads="1"/>
        </xdr:cNvSpPr>
      </xdr:nvSpPr>
      <xdr:spPr>
        <a:xfrm>
          <a:off x="1524000" y="57435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2</xdr:col>
      <xdr:colOff>781050</xdr:colOff>
      <xdr:row>36</xdr:row>
      <xdr:rowOff>47625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2143125" y="63150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33%</a:t>
          </a:r>
        </a:p>
      </xdr:txBody>
    </xdr:sp>
    <xdr:clientData/>
  </xdr:twoCellAnchor>
  <xdr:twoCellAnchor>
    <xdr:from>
      <xdr:col>3</xdr:col>
      <xdr:colOff>304800</xdr:colOff>
      <xdr:row>36</xdr:row>
      <xdr:rowOff>66675</xdr:rowOff>
    </xdr:from>
    <xdr:to>
      <xdr:col>3</xdr:col>
      <xdr:colOff>752475</xdr:colOff>
      <xdr:row>37</xdr:row>
      <xdr:rowOff>152400</xdr:rowOff>
    </xdr:to>
    <xdr:sp>
      <xdr:nvSpPr>
        <xdr:cNvPr id="7" name="Text Box 517"/>
        <xdr:cNvSpPr txBox="1">
          <a:spLocks noChangeArrowheads="1"/>
        </xdr:cNvSpPr>
      </xdr:nvSpPr>
      <xdr:spPr>
        <a:xfrm>
          <a:off x="2962275" y="6591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54%</a:t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695325</xdr:colOff>
      <xdr:row>38</xdr:row>
      <xdr:rowOff>0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695700" y="66008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46%</a:t>
          </a:r>
        </a:p>
      </xdr:txBody>
    </xdr:sp>
    <xdr:clientData/>
  </xdr:twoCellAnchor>
  <xdr:twoCellAnchor>
    <xdr:from>
      <xdr:col>5</xdr:col>
      <xdr:colOff>381000</xdr:colOff>
      <xdr:row>128</xdr:row>
      <xdr:rowOff>28575</xdr:rowOff>
    </xdr:from>
    <xdr:to>
      <xdr:col>10</xdr:col>
      <xdr:colOff>0</xdr:colOff>
      <xdr:row>144</xdr:row>
      <xdr:rowOff>123825</xdr:rowOff>
    </xdr:to>
    <xdr:graphicFrame>
      <xdr:nvGraphicFramePr>
        <xdr:cNvPr id="9" name="Chart 284"/>
        <xdr:cNvGraphicFramePr/>
      </xdr:nvGraphicFramePr>
      <xdr:xfrm>
        <a:off x="4772025" y="22621875"/>
        <a:ext cx="4286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10" name="Text Box 521"/>
        <xdr:cNvSpPr txBox="1">
          <a:spLocks noChangeArrowheads="1"/>
        </xdr:cNvSpPr>
      </xdr:nvSpPr>
      <xdr:spPr>
        <a:xfrm>
          <a:off x="7534275" y="234505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11" name="Text Box 522"/>
        <xdr:cNvSpPr txBox="1">
          <a:spLocks noChangeArrowheads="1"/>
        </xdr:cNvSpPr>
      </xdr:nvSpPr>
      <xdr:spPr>
        <a:xfrm>
          <a:off x="7610475" y="236505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5</xdr:col>
      <xdr:colOff>266700</xdr:colOff>
      <xdr:row>24</xdr:row>
      <xdr:rowOff>38100</xdr:rowOff>
    </xdr:from>
    <xdr:to>
      <xdr:col>9</xdr:col>
      <xdr:colOff>933450</xdr:colOff>
      <xdr:row>43</xdr:row>
      <xdr:rowOff>76200</xdr:rowOff>
    </xdr:to>
    <xdr:graphicFrame>
      <xdr:nvGraphicFramePr>
        <xdr:cNvPr id="12" name="Chart 826"/>
        <xdr:cNvGraphicFramePr/>
      </xdr:nvGraphicFramePr>
      <xdr:xfrm>
        <a:off x="4657725" y="4619625"/>
        <a:ext cx="43815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13" name="Chart 827"/>
        <xdr:cNvGraphicFramePr/>
      </xdr:nvGraphicFramePr>
      <xdr:xfrm>
        <a:off x="3905250" y="8458200"/>
        <a:ext cx="51149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4" name="Text Box 851"/>
        <xdr:cNvSpPr txBox="1">
          <a:spLocks noChangeArrowheads="1"/>
        </xdr:cNvSpPr>
      </xdr:nvSpPr>
      <xdr:spPr>
        <a:xfrm>
          <a:off x="3228975" y="172212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5" name="Text Box 852"/>
        <xdr:cNvSpPr txBox="1">
          <a:spLocks noChangeArrowheads="1"/>
        </xdr:cNvSpPr>
      </xdr:nvSpPr>
      <xdr:spPr>
        <a:xfrm>
          <a:off x="3676650" y="171545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90%</a:t>
          </a:r>
        </a:p>
      </xdr:txBody>
    </xdr:sp>
    <xdr:clientData/>
  </xdr:twoCellAnchor>
  <xdr:twoCellAnchor>
    <xdr:from>
      <xdr:col>2</xdr:col>
      <xdr:colOff>19050</xdr:colOff>
      <xdr:row>94</xdr:row>
      <xdr:rowOff>66675</xdr:rowOff>
    </xdr:from>
    <xdr:to>
      <xdr:col>2</xdr:col>
      <xdr:colOff>390525</xdr:colOff>
      <xdr:row>96</xdr:row>
      <xdr:rowOff>19050</xdr:rowOff>
    </xdr:to>
    <xdr:sp>
      <xdr:nvSpPr>
        <xdr:cNvPr id="16" name="Text Box 853"/>
        <xdr:cNvSpPr txBox="1">
          <a:spLocks noChangeArrowheads="1"/>
        </xdr:cNvSpPr>
      </xdr:nvSpPr>
      <xdr:spPr>
        <a:xfrm>
          <a:off x="1819275" y="163830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704850</xdr:colOff>
      <xdr:row>28</xdr:row>
      <xdr:rowOff>28575</xdr:rowOff>
    </xdr:from>
    <xdr:to>
      <xdr:col>8</xdr:col>
      <xdr:colOff>676275</xdr:colOff>
      <xdr:row>29</xdr:row>
      <xdr:rowOff>95250</xdr:rowOff>
    </xdr:to>
    <xdr:sp>
      <xdr:nvSpPr>
        <xdr:cNvPr id="17" name="Text Box 1080"/>
        <xdr:cNvSpPr txBox="1">
          <a:spLocks noChangeArrowheads="1"/>
        </xdr:cNvSpPr>
      </xdr:nvSpPr>
      <xdr:spPr>
        <a:xfrm>
          <a:off x="6048375" y="5257800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2 454 GW.h</a:t>
          </a:r>
        </a:p>
      </xdr:txBody>
    </xdr:sp>
    <xdr:clientData/>
  </xdr:twoCellAnchor>
  <xdr:twoCellAnchor>
    <xdr:from>
      <xdr:col>1</xdr:col>
      <xdr:colOff>742950</xdr:colOff>
      <xdr:row>29</xdr:row>
      <xdr:rowOff>95250</xdr:rowOff>
    </xdr:from>
    <xdr:to>
      <xdr:col>3</xdr:col>
      <xdr:colOff>685800</xdr:colOff>
      <xdr:row>29</xdr:row>
      <xdr:rowOff>95250</xdr:rowOff>
    </xdr:to>
    <xdr:sp>
      <xdr:nvSpPr>
        <xdr:cNvPr id="18" name="Line 1084"/>
        <xdr:cNvSpPr>
          <a:spLocks/>
        </xdr:cNvSpPr>
      </xdr:nvSpPr>
      <xdr:spPr>
        <a:xfrm>
          <a:off x="1619250" y="54864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9" name="Text Box 850"/>
        <xdr:cNvSpPr txBox="1">
          <a:spLocks noChangeArrowheads="1"/>
        </xdr:cNvSpPr>
      </xdr:nvSpPr>
      <xdr:spPr>
        <a:xfrm>
          <a:off x="2247900" y="172021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1</xdr:col>
      <xdr:colOff>790575</xdr:colOff>
      <xdr:row>92</xdr:row>
      <xdr:rowOff>38100</xdr:rowOff>
    </xdr:from>
    <xdr:to>
      <xdr:col>3</xdr:col>
      <xdr:colOff>581025</xdr:colOff>
      <xdr:row>92</xdr:row>
      <xdr:rowOff>38100</xdr:rowOff>
    </xdr:to>
    <xdr:sp>
      <xdr:nvSpPr>
        <xdr:cNvPr id="20" name="Line 1085"/>
        <xdr:cNvSpPr>
          <a:spLocks/>
        </xdr:cNvSpPr>
      </xdr:nvSpPr>
      <xdr:spPr>
        <a:xfrm>
          <a:off x="1666875" y="16030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135</xdr:row>
      <xdr:rowOff>114300</xdr:rowOff>
    </xdr:from>
    <xdr:to>
      <xdr:col>7</xdr:col>
      <xdr:colOff>561975</xdr:colOff>
      <xdr:row>141</xdr:row>
      <xdr:rowOff>95250</xdr:rowOff>
    </xdr:to>
    <xdr:sp>
      <xdr:nvSpPr>
        <xdr:cNvPr id="21" name="Text Box 1086"/>
        <xdr:cNvSpPr txBox="1">
          <a:spLocks noChangeArrowheads="1"/>
        </xdr:cNvSpPr>
      </xdr:nvSpPr>
      <xdr:spPr>
        <a:xfrm>
          <a:off x="4867275" y="23841075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1 675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 52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1 727 GW.h</a:t>
          </a:r>
        </a:p>
      </xdr:txBody>
    </xdr:sp>
    <xdr:clientData/>
  </xdr:twoCellAnchor>
  <xdr:twoCellAnchor>
    <xdr:from>
      <xdr:col>5</xdr:col>
      <xdr:colOff>409575</xdr:colOff>
      <xdr:row>138</xdr:row>
      <xdr:rowOff>9525</xdr:rowOff>
    </xdr:from>
    <xdr:to>
      <xdr:col>7</xdr:col>
      <xdr:colOff>361950</xdr:colOff>
      <xdr:row>138</xdr:row>
      <xdr:rowOff>9525</xdr:rowOff>
    </xdr:to>
    <xdr:sp>
      <xdr:nvSpPr>
        <xdr:cNvPr id="22" name="Line 1087"/>
        <xdr:cNvSpPr>
          <a:spLocks/>
        </xdr:cNvSpPr>
      </xdr:nvSpPr>
      <xdr:spPr>
        <a:xfrm>
          <a:off x="4800600" y="24222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0.17575</cdr:y>
    </cdr:from>
    <cdr:to>
      <cdr:x>0.66825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561975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1 727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52</xdr:row>
      <xdr:rowOff>19050</xdr:rowOff>
    </xdr:from>
    <xdr:to>
      <xdr:col>11</xdr:col>
      <xdr:colOff>133350</xdr:colOff>
      <xdr:row>68</xdr:row>
      <xdr:rowOff>76200</xdr:rowOff>
    </xdr:to>
    <xdr:graphicFrame>
      <xdr:nvGraphicFramePr>
        <xdr:cNvPr id="1" name="Chart 243"/>
        <xdr:cNvGraphicFramePr/>
      </xdr:nvGraphicFramePr>
      <xdr:xfrm>
        <a:off x="4305300" y="9210675"/>
        <a:ext cx="6076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23</xdr:row>
      <xdr:rowOff>57150</xdr:rowOff>
    </xdr:from>
    <xdr:to>
      <xdr:col>11</xdr:col>
      <xdr:colOff>666750</xdr:colOff>
      <xdr:row>44</xdr:row>
      <xdr:rowOff>114300</xdr:rowOff>
    </xdr:to>
    <xdr:graphicFrame>
      <xdr:nvGraphicFramePr>
        <xdr:cNvPr id="2" name="Chart 244"/>
        <xdr:cNvGraphicFramePr/>
      </xdr:nvGraphicFramePr>
      <xdr:xfrm>
        <a:off x="5048250" y="4505325"/>
        <a:ext cx="5867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6819900" y="6562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7</xdr:col>
      <xdr:colOff>390525</xdr:colOff>
      <xdr:row>37</xdr:row>
      <xdr:rowOff>133350</xdr:rowOff>
    </xdr:from>
    <xdr:to>
      <xdr:col>7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7210425" y="6848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6%</a:t>
          </a:r>
        </a:p>
      </xdr:txBody>
    </xdr:sp>
    <xdr:clientData/>
  </xdr:twoCellAnchor>
  <xdr:twoCellAnchor>
    <xdr:from>
      <xdr:col>7</xdr:col>
      <xdr:colOff>962025</xdr:colOff>
      <xdr:row>36</xdr:row>
      <xdr:rowOff>123825</xdr:rowOff>
    </xdr:from>
    <xdr:to>
      <xdr:col>8</xdr:col>
      <xdr:colOff>200025</xdr:colOff>
      <xdr:row>38</xdr:row>
      <xdr:rowOff>38100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7781925" y="66770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25%</a:t>
          </a:r>
        </a:p>
      </xdr:txBody>
    </xdr:sp>
    <xdr:clientData/>
  </xdr:twoCellAnchor>
  <xdr:twoCellAnchor>
    <xdr:from>
      <xdr:col>9</xdr:col>
      <xdr:colOff>57150</xdr:colOff>
      <xdr:row>31</xdr:row>
      <xdr:rowOff>0</xdr:rowOff>
    </xdr:from>
    <xdr:to>
      <xdr:col>9</xdr:col>
      <xdr:colOff>438150</xdr:colOff>
      <xdr:row>32</xdr:row>
      <xdr:rowOff>76200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8782050" y="5743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0" y="4505325"/>
        <a:ext cx="50482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54</xdr:row>
      <xdr:rowOff>9525</xdr:rowOff>
    </xdr:from>
    <xdr:to>
      <xdr:col>9</xdr:col>
      <xdr:colOff>619125</xdr:colOff>
      <xdr:row>55</xdr:row>
      <xdr:rowOff>28575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8943975" y="100774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70%</a:t>
          </a:r>
        </a:p>
      </xdr:txBody>
    </xdr:sp>
    <xdr:clientData/>
  </xdr:twoCellAnchor>
  <xdr:twoCellAnchor>
    <xdr:from>
      <xdr:col>7</xdr:col>
      <xdr:colOff>85725</xdr:colOff>
      <xdr:row>58</xdr:row>
      <xdr:rowOff>142875</xdr:rowOff>
    </xdr:from>
    <xdr:to>
      <xdr:col>7</xdr:col>
      <xdr:colOff>485775</xdr:colOff>
      <xdr:row>60</xdr:row>
      <xdr:rowOff>9525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6905625" y="10858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2257425" y="5257800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2 588 GW.h</a:t>
          </a:r>
        </a:p>
      </xdr:txBody>
    </xdr:sp>
    <xdr:clientData/>
  </xdr:twoCellAnchor>
  <xdr:twoCellAnchor>
    <xdr:from>
      <xdr:col>7</xdr:col>
      <xdr:colOff>647700</xdr:colOff>
      <xdr:row>26</xdr:row>
      <xdr:rowOff>95250</xdr:rowOff>
    </xdr:from>
    <xdr:to>
      <xdr:col>10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7467600" y="5029200"/>
          <a:ext cx="2057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2 588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50" zoomScaleSheetLayoutView="100" zoomScalePageLayoutView="50" workbookViewId="0" topLeftCell="A1">
      <selection activeCell="A2" sqref="A2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13.57421875" style="0" bestFit="1" customWidth="1"/>
  </cols>
  <sheetData>
    <row r="1" ht="18.75" customHeight="1">
      <c r="A1" s="29" t="s">
        <v>70</v>
      </c>
    </row>
    <row r="2" ht="18.75" customHeight="1">
      <c r="A2" s="1"/>
    </row>
    <row r="3" ht="18.75" customHeight="1">
      <c r="A3" s="1" t="s">
        <v>65</v>
      </c>
    </row>
    <row r="4" ht="18.75" customHeight="1" thickBot="1"/>
    <row r="5" spans="1:10" ht="26.25" customHeight="1">
      <c r="A5" s="306" t="s">
        <v>18</v>
      </c>
      <c r="B5" s="302" t="s">
        <v>34</v>
      </c>
      <c r="C5" s="308"/>
      <c r="D5" s="298" t="s">
        <v>46</v>
      </c>
      <c r="H5" s="2"/>
      <c r="I5" s="2"/>
      <c r="J5" s="2"/>
    </row>
    <row r="6" spans="1:10" ht="26.25" customHeight="1">
      <c r="A6" s="307"/>
      <c r="B6" s="255" t="s">
        <v>2</v>
      </c>
      <c r="C6" s="256" t="s">
        <v>12</v>
      </c>
      <c r="D6" s="299"/>
      <c r="H6" s="2"/>
      <c r="I6" s="11"/>
      <c r="J6" s="11"/>
    </row>
    <row r="7" spans="1:10" ht="26.25" customHeight="1">
      <c r="A7" s="94" t="s">
        <v>35</v>
      </c>
      <c r="B7" s="251">
        <v>2462.5671988182844</v>
      </c>
      <c r="C7" s="95">
        <v>125.18299610126525</v>
      </c>
      <c r="D7" s="96">
        <f>SUM(B7:C7)</f>
        <v>2587.75019491955</v>
      </c>
      <c r="H7" s="2"/>
      <c r="I7" s="11"/>
      <c r="J7" s="11"/>
    </row>
    <row r="8" spans="1:11" ht="26.25" customHeight="1">
      <c r="A8" s="97"/>
      <c r="B8" s="288"/>
      <c r="C8" s="102"/>
      <c r="D8" s="100">
        <f>+D7/$D$11</f>
        <v>0.59972197870156</v>
      </c>
      <c r="I8" s="6" t="s">
        <v>33</v>
      </c>
      <c r="J8" s="6" t="s">
        <v>10</v>
      </c>
      <c r="K8" s="6" t="s">
        <v>11</v>
      </c>
    </row>
    <row r="9" spans="1:11" ht="26.25" customHeight="1">
      <c r="A9" s="97" t="s">
        <v>31</v>
      </c>
      <c r="B9" s="101">
        <v>1675.388716191189</v>
      </c>
      <c r="C9" s="102">
        <v>51.777478183863835</v>
      </c>
      <c r="D9" s="103">
        <f>SUM(B9:C9)</f>
        <v>1727.1661943750528</v>
      </c>
      <c r="I9" s="12">
        <f>+D7</f>
        <v>2587.75019491955</v>
      </c>
      <c r="J9" s="12">
        <f>+D9</f>
        <v>1727.1661943750528</v>
      </c>
      <c r="K9" s="12">
        <f>SUM(I9:J9)</f>
        <v>4314.916389294603</v>
      </c>
    </row>
    <row r="10" spans="1:11" ht="26.25" customHeight="1" thickBot="1">
      <c r="A10" s="97"/>
      <c r="B10" s="98"/>
      <c r="C10" s="99"/>
      <c r="D10" s="104">
        <f>+D9/$D$11</f>
        <v>0.40027802129844</v>
      </c>
      <c r="I10" s="27">
        <f>+I9/K9</f>
        <v>0.59972197870156</v>
      </c>
      <c r="J10" s="27">
        <f>+J9/K9</f>
        <v>0.40027802129844</v>
      </c>
      <c r="K10" s="6"/>
    </row>
    <row r="11" spans="1:4" ht="26.25" customHeight="1" thickTop="1">
      <c r="A11" s="105" t="s">
        <v>46</v>
      </c>
      <c r="B11" s="106">
        <f>+B9+B7</f>
        <v>4137.955915009474</v>
      </c>
      <c r="C11" s="107">
        <f>+C9+C7</f>
        <v>176.96047428512907</v>
      </c>
      <c r="D11" s="103">
        <f>+D9+D7</f>
        <v>4314.916389294603</v>
      </c>
    </row>
    <row r="12" spans="1:4" ht="26.25" customHeight="1" thickBot="1">
      <c r="A12" s="108"/>
      <c r="B12" s="109">
        <f>+B11/D11</f>
        <v>0.9589886666809648</v>
      </c>
      <c r="C12" s="110">
        <f>+C11/D11</f>
        <v>0.04101133331903526</v>
      </c>
      <c r="D12" s="111"/>
    </row>
    <row r="13" ht="18.75" customHeight="1"/>
    <row r="14" ht="18.75" customHeight="1"/>
    <row r="15" ht="18.75" customHeight="1">
      <c r="A15" s="1" t="s">
        <v>64</v>
      </c>
    </row>
    <row r="16" ht="18.75" customHeight="1" thickBot="1"/>
    <row r="17" spans="1:4" ht="21.75" customHeight="1">
      <c r="A17" s="300" t="s">
        <v>17</v>
      </c>
      <c r="B17" s="302" t="s">
        <v>34</v>
      </c>
      <c r="C17" s="303"/>
      <c r="D17" s="304" t="s">
        <v>46</v>
      </c>
    </row>
    <row r="18" spans="1:4" ht="22.5" customHeight="1">
      <c r="A18" s="301"/>
      <c r="B18" s="52" t="s">
        <v>2</v>
      </c>
      <c r="C18" s="257" t="s">
        <v>12</v>
      </c>
      <c r="D18" s="305"/>
    </row>
    <row r="19" spans="1:4" ht="18.75" customHeight="1">
      <c r="A19" s="94" t="s">
        <v>6</v>
      </c>
      <c r="B19" s="251">
        <v>1857.940902159066</v>
      </c>
      <c r="C19" s="95">
        <v>7.060502640483974</v>
      </c>
      <c r="D19" s="112">
        <f>SUM(B19:C19)</f>
        <v>1865.0014047995498</v>
      </c>
    </row>
    <row r="20" spans="1:4" ht="18.75" customHeight="1">
      <c r="A20" s="97"/>
      <c r="B20" s="98"/>
      <c r="C20" s="99"/>
      <c r="D20" s="113">
        <f>+D19/$D$27</f>
        <v>0.4322219103541976</v>
      </c>
    </row>
    <row r="21" spans="1:10" ht="18.75" customHeight="1">
      <c r="A21" s="97" t="s">
        <v>5</v>
      </c>
      <c r="B21" s="101">
        <v>560.3779393791903</v>
      </c>
      <c r="C21" s="102">
        <v>1.8709656208097365</v>
      </c>
      <c r="D21" s="114">
        <f>SUM(B21:C21)</f>
        <v>562.248905</v>
      </c>
      <c r="I21" s="3" t="s">
        <v>2</v>
      </c>
      <c r="J21" s="3" t="s">
        <v>12</v>
      </c>
    </row>
    <row r="22" spans="1:10" ht="18.75" customHeight="1">
      <c r="A22" s="97"/>
      <c r="B22" s="98"/>
      <c r="C22" s="99"/>
      <c r="D22" s="113">
        <f>+D21/$D$27</f>
        <v>0.1303035457175836</v>
      </c>
      <c r="I22" s="27">
        <f>+I23/K23</f>
        <v>0.9589886666809648</v>
      </c>
      <c r="J22" s="27">
        <f>+J23/K23</f>
        <v>0.041011333319035254</v>
      </c>
    </row>
    <row r="23" spans="1:11" ht="18.75" customHeight="1">
      <c r="A23" s="97" t="s">
        <v>1</v>
      </c>
      <c r="B23" s="101">
        <v>531.6884159321874</v>
      </c>
      <c r="C23" s="102">
        <v>150.48051040966328</v>
      </c>
      <c r="D23" s="114">
        <f>SUM(B23:C23)</f>
        <v>682.1689263418507</v>
      </c>
      <c r="I23" s="84">
        <f>+B27</f>
        <v>4137.955915009474</v>
      </c>
      <c r="J23" s="84">
        <f>+C27</f>
        <v>176.96047428512904</v>
      </c>
      <c r="K23" s="10">
        <f>SUM(I23:J23)</f>
        <v>4314.916389294603</v>
      </c>
    </row>
    <row r="24" spans="1:4" ht="18.75" customHeight="1">
      <c r="A24" s="97"/>
      <c r="B24" s="98"/>
      <c r="C24" s="99"/>
      <c r="D24" s="113">
        <f>+D23/$D$27</f>
        <v>0.15809551444248746</v>
      </c>
    </row>
    <row r="25" spans="1:4" ht="18.75" customHeight="1">
      <c r="A25" s="97" t="s">
        <v>7</v>
      </c>
      <c r="B25" s="101">
        <v>1187.94865753903</v>
      </c>
      <c r="C25" s="102">
        <v>17.548495614172055</v>
      </c>
      <c r="D25" s="114">
        <f>SUM(B25:C25)</f>
        <v>1205.497153153202</v>
      </c>
    </row>
    <row r="26" spans="1:4" ht="18.75" customHeight="1" thickBot="1">
      <c r="A26" s="115"/>
      <c r="B26" s="116"/>
      <c r="C26" s="117"/>
      <c r="D26" s="118">
        <f>+D25/$D$27</f>
        <v>0.2793790294857313</v>
      </c>
    </row>
    <row r="27" spans="1:4" ht="18.75" customHeight="1" thickTop="1">
      <c r="A27" s="97" t="s">
        <v>46</v>
      </c>
      <c r="B27" s="101">
        <f>+B25+B23+B21+B19</f>
        <v>4137.955915009474</v>
      </c>
      <c r="C27" s="102">
        <f>+C25+C23+C21+C19</f>
        <v>176.96047428512904</v>
      </c>
      <c r="D27" s="114">
        <f>+D25+D23+D21+D19</f>
        <v>4314.916389294603</v>
      </c>
    </row>
    <row r="28" spans="1:4" ht="18.75" customHeight="1" thickBot="1">
      <c r="A28" s="108"/>
      <c r="B28" s="109">
        <f>+B27/$D$27</f>
        <v>0.9589886666809648</v>
      </c>
      <c r="C28" s="110">
        <f>+C27/$D$27</f>
        <v>0.041011333319035254</v>
      </c>
      <c r="D28" s="119"/>
    </row>
    <row r="29" ht="18.75" customHeight="1"/>
    <row r="30" ht="18.75" customHeight="1"/>
    <row r="31" ht="18.75" customHeight="1">
      <c r="A31" s="1" t="s">
        <v>66</v>
      </c>
    </row>
    <row r="32" ht="18.75" customHeight="1" thickBot="1"/>
    <row r="33" spans="1:4" ht="21" customHeight="1">
      <c r="A33" s="300" t="s">
        <v>17</v>
      </c>
      <c r="B33" s="302" t="s">
        <v>18</v>
      </c>
      <c r="C33" s="303"/>
      <c r="D33" s="304" t="s">
        <v>46</v>
      </c>
    </row>
    <row r="34" spans="1:4" ht="21" customHeight="1">
      <c r="A34" s="301"/>
      <c r="B34" s="52" t="s">
        <v>35</v>
      </c>
      <c r="C34" s="52" t="s">
        <v>31</v>
      </c>
      <c r="D34" s="305"/>
    </row>
    <row r="35" spans="1:11" ht="18.75" customHeight="1">
      <c r="A35" s="94" t="s">
        <v>6</v>
      </c>
      <c r="B35" s="252">
        <v>1865.0014047995496</v>
      </c>
      <c r="C35" s="95"/>
      <c r="D35" s="112">
        <f>SUM(B35:C35)</f>
        <v>1865.0014047995496</v>
      </c>
      <c r="E35" s="2"/>
      <c r="I35" s="276" t="s">
        <v>6</v>
      </c>
      <c r="J35" s="23">
        <f>+D35</f>
        <v>1865.0014047995496</v>
      </c>
      <c r="K35" s="28">
        <f>+J35/$J$39</f>
        <v>0.43222191035419766</v>
      </c>
    </row>
    <row r="36" spans="1:11" ht="18.75" customHeight="1">
      <c r="A36" s="97"/>
      <c r="B36" s="98"/>
      <c r="C36" s="99"/>
      <c r="D36" s="113">
        <f>+D35/$D$43</f>
        <v>0.43222191035419766</v>
      </c>
      <c r="E36" s="2"/>
      <c r="I36" s="276" t="s">
        <v>5</v>
      </c>
      <c r="J36" s="23">
        <f>+D37</f>
        <v>562.248905</v>
      </c>
      <c r="K36" s="28">
        <f>+J36/$J$39</f>
        <v>0.13030354571758362</v>
      </c>
    </row>
    <row r="37" spans="1:11" ht="18.75" customHeight="1">
      <c r="A37" s="97" t="s">
        <v>5</v>
      </c>
      <c r="B37" s="101">
        <v>562.248905</v>
      </c>
      <c r="C37" s="102"/>
      <c r="D37" s="114">
        <f>SUM(B37:C37)</f>
        <v>562.248905</v>
      </c>
      <c r="E37" s="2"/>
      <c r="I37" s="277" t="s">
        <v>1</v>
      </c>
      <c r="J37" s="275">
        <f>+D39</f>
        <v>682.1689263418507</v>
      </c>
      <c r="K37" s="28">
        <f>+J37/$J$39</f>
        <v>0.15809551444248748</v>
      </c>
    </row>
    <row r="38" spans="1:11" ht="18.75" customHeight="1">
      <c r="A38" s="97"/>
      <c r="B38" s="98"/>
      <c r="C38" s="99"/>
      <c r="D38" s="113">
        <f>+D37/$D$43</f>
        <v>0.13030354571758362</v>
      </c>
      <c r="E38" s="2"/>
      <c r="I38" s="276" t="s">
        <v>7</v>
      </c>
      <c r="J38" s="23">
        <f>+D41</f>
        <v>1205.497153153202</v>
      </c>
      <c r="K38" s="28">
        <f>+J38/$J$39</f>
        <v>0.27937902948573134</v>
      </c>
    </row>
    <row r="39" spans="1:11" ht="18.75" customHeight="1">
      <c r="A39" s="97" t="s">
        <v>1</v>
      </c>
      <c r="B39" s="101">
        <v>160.49988512000002</v>
      </c>
      <c r="C39" s="102">
        <v>521.6690412218506</v>
      </c>
      <c r="D39" s="114">
        <f>SUM(B39:C39)</f>
        <v>682.1689263418507</v>
      </c>
      <c r="E39" s="2"/>
      <c r="I39" s="278"/>
      <c r="J39" s="279">
        <f>SUM(J35:J38)</f>
        <v>4314.916389294602</v>
      </c>
      <c r="K39" s="280">
        <f>+J39/$J$39</f>
        <v>1</v>
      </c>
    </row>
    <row r="40" spans="1:11" ht="18.75" customHeight="1">
      <c r="A40" s="97"/>
      <c r="B40" s="98"/>
      <c r="C40" s="99"/>
      <c r="D40" s="113">
        <f>+D39/$D$43</f>
        <v>0.15809551444248748</v>
      </c>
      <c r="E40" s="2"/>
      <c r="I40" s="281"/>
      <c r="J40" s="281"/>
      <c r="K40" s="281"/>
    </row>
    <row r="41" spans="1:11" ht="18.75" customHeight="1">
      <c r="A41" s="97" t="s">
        <v>7</v>
      </c>
      <c r="B41" s="101"/>
      <c r="C41" s="102">
        <v>1205.497153153202</v>
      </c>
      <c r="D41" s="114">
        <f>SUM(B41:C41)</f>
        <v>1205.497153153202</v>
      </c>
      <c r="E41" s="2"/>
      <c r="K41" s="11"/>
    </row>
    <row r="42" spans="1:5" ht="18.75" customHeight="1" thickBot="1">
      <c r="A42" s="115"/>
      <c r="B42" s="116"/>
      <c r="C42" s="117"/>
      <c r="D42" s="118">
        <f>+D41/$D$43</f>
        <v>0.27937902948573134</v>
      </c>
      <c r="E42" s="2"/>
    </row>
    <row r="43" spans="1:4" ht="18.75" customHeight="1" thickTop="1">
      <c r="A43" s="97" t="s">
        <v>46</v>
      </c>
      <c r="B43" s="101">
        <f>+B41+B39+B37+B35</f>
        <v>2587.75019491955</v>
      </c>
      <c r="C43" s="102">
        <f>+C41+C39+C37+C35</f>
        <v>1727.1661943750526</v>
      </c>
      <c r="D43" s="114">
        <f>+D41+D39+D37+D35</f>
        <v>4314.916389294602</v>
      </c>
    </row>
    <row r="44" spans="1:4" ht="18.75" customHeight="1" thickBot="1">
      <c r="A44" s="108"/>
      <c r="B44" s="109">
        <f>+B43/D43</f>
        <v>0.5997219787015601</v>
      </c>
      <c r="C44" s="110">
        <f>+C43/D43</f>
        <v>0.40027802129844003</v>
      </c>
      <c r="D44" s="119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/>
  <pageMargins left="0.7874015748031497" right="0.7854166666666667" top="0.785416666666666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5"/>
  <sheetViews>
    <sheetView view="pageBreakPreview" zoomScaleNormal="110" zoomScaleSheetLayoutView="100" zoomScalePageLayoutView="70" workbookViewId="0" topLeftCell="A1">
      <selection activeCell="E47" sqref="E47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3.7109375" style="0" customWidth="1"/>
    <col min="10" max="10" width="14.28125" style="0" customWidth="1"/>
    <col min="14" max="14" width="20.28125" style="0" customWidth="1"/>
  </cols>
  <sheetData>
    <row r="2" ht="18">
      <c r="A2" s="16" t="s">
        <v>71</v>
      </c>
    </row>
    <row r="4" spans="1:4" ht="15.75">
      <c r="A4" s="31" t="s">
        <v>72</v>
      </c>
      <c r="B4" s="2"/>
      <c r="C4" s="2"/>
      <c r="D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20.25" customHeight="1">
      <c r="A6" s="90" t="s">
        <v>73</v>
      </c>
      <c r="C6" s="2"/>
      <c r="D6" s="2"/>
      <c r="E6" s="2"/>
      <c r="F6" s="2"/>
      <c r="G6" s="2"/>
      <c r="H6" s="2"/>
      <c r="I6" s="2"/>
      <c r="J6" s="2"/>
    </row>
    <row r="7" spans="2:11" ht="13.5" thickBot="1">
      <c r="B7" s="309"/>
      <c r="C7" s="310"/>
      <c r="D7" s="310"/>
      <c r="E7" s="310"/>
      <c r="F7" s="310"/>
      <c r="G7" s="310"/>
      <c r="H7" s="2"/>
      <c r="I7" s="38"/>
      <c r="J7" s="2"/>
      <c r="K7" s="36"/>
    </row>
    <row r="8" spans="1:11" ht="33.75" customHeight="1">
      <c r="A8" s="88" t="s">
        <v>47</v>
      </c>
      <c r="B8" s="329" t="s">
        <v>2</v>
      </c>
      <c r="C8" s="330"/>
      <c r="D8" s="331"/>
      <c r="E8" s="332" t="s">
        <v>12</v>
      </c>
      <c r="F8" s="333"/>
      <c r="G8" s="333"/>
      <c r="H8" s="311" t="s">
        <v>48</v>
      </c>
      <c r="I8" s="312"/>
      <c r="J8" s="313" t="s">
        <v>51</v>
      </c>
      <c r="K8" s="59"/>
    </row>
    <row r="9" spans="1:11" ht="25.5" customHeight="1">
      <c r="A9" s="89"/>
      <c r="B9" s="87" t="s">
        <v>38</v>
      </c>
      <c r="C9" s="55" t="s">
        <v>35</v>
      </c>
      <c r="D9" s="120" t="s">
        <v>32</v>
      </c>
      <c r="E9" s="57" t="s">
        <v>38</v>
      </c>
      <c r="F9" s="55" t="s">
        <v>35</v>
      </c>
      <c r="G9" s="56" t="s">
        <v>32</v>
      </c>
      <c r="H9" s="123" t="s">
        <v>38</v>
      </c>
      <c r="I9" s="124" t="s">
        <v>35</v>
      </c>
      <c r="J9" s="314"/>
      <c r="K9" s="60"/>
    </row>
    <row r="10" spans="1:11" ht="12.75">
      <c r="A10" s="46" t="s">
        <v>19</v>
      </c>
      <c r="B10" s="39">
        <v>65.84343159689533</v>
      </c>
      <c r="C10" s="250">
        <v>153.61177637499162</v>
      </c>
      <c r="D10" s="40">
        <f>SUM(B10:C10)</f>
        <v>219.45520797188695</v>
      </c>
      <c r="E10" s="11">
        <v>0.5589304031046671</v>
      </c>
      <c r="F10" s="11">
        <v>0.47327386788839587</v>
      </c>
      <c r="G10" s="9">
        <f>SUM(E10:F10)</f>
        <v>1.032204270993063</v>
      </c>
      <c r="H10" s="39">
        <f>+E10+B10</f>
        <v>66.402362</v>
      </c>
      <c r="I10" s="26">
        <f>+F10+C10</f>
        <v>154.08505024288002</v>
      </c>
      <c r="J10" s="24">
        <f>+H10+I10</f>
        <v>220.48741224288</v>
      </c>
      <c r="K10" s="2"/>
    </row>
    <row r="11" spans="1:11" ht="12.75">
      <c r="A11" s="46" t="s">
        <v>20</v>
      </c>
      <c r="B11" s="39">
        <v>58.51651955580119</v>
      </c>
      <c r="C11" s="250">
        <v>127.99141963125359</v>
      </c>
      <c r="D11" s="41">
        <f aca="true" t="shared" si="0" ref="D11:D21">SUM(B11:C11)</f>
        <v>186.50793918705477</v>
      </c>
      <c r="E11" s="11">
        <v>0.5516414441988109</v>
      </c>
      <c r="F11" s="11">
        <v>0.4247637542566477</v>
      </c>
      <c r="G11" s="9">
        <f aca="true" t="shared" si="1" ref="G11:G21">SUM(E11:F11)</f>
        <v>0.9764051984554586</v>
      </c>
      <c r="H11" s="39">
        <f aca="true" t="shared" si="2" ref="H11:H21">+E11+B11</f>
        <v>59.068160999999996</v>
      </c>
      <c r="I11" s="26">
        <f aca="true" t="shared" si="3" ref="I11:I21">+F11+C11</f>
        <v>128.41618338551024</v>
      </c>
      <c r="J11" s="26">
        <f aca="true" t="shared" si="4" ref="J11:J21">+H11+I11</f>
        <v>187.48434438551024</v>
      </c>
      <c r="K11" s="2"/>
    </row>
    <row r="12" spans="1:11" ht="12.75">
      <c r="A12" s="46" t="s">
        <v>21</v>
      </c>
      <c r="B12" s="39">
        <v>59.996362593949456</v>
      </c>
      <c r="C12" s="250">
        <v>146.58248444851108</v>
      </c>
      <c r="D12" s="41">
        <f t="shared" si="0"/>
        <v>206.57884704246055</v>
      </c>
      <c r="E12" s="11">
        <v>0.6398544060505477</v>
      </c>
      <c r="F12" s="11">
        <v>0.4740653458604643</v>
      </c>
      <c r="G12" s="9">
        <f t="shared" si="1"/>
        <v>1.113919751911012</v>
      </c>
      <c r="H12" s="39">
        <f t="shared" si="2"/>
        <v>60.636217</v>
      </c>
      <c r="I12" s="26">
        <f t="shared" si="3"/>
        <v>147.05654979437153</v>
      </c>
      <c r="J12" s="26">
        <f t="shared" si="4"/>
        <v>207.69276679437155</v>
      </c>
      <c r="K12" s="2"/>
    </row>
    <row r="13" spans="1:11" ht="12.75">
      <c r="A13" s="46" t="s">
        <v>22</v>
      </c>
      <c r="B13" s="39">
        <v>55.836083423395216</v>
      </c>
      <c r="C13" s="250">
        <v>142.02474128506088</v>
      </c>
      <c r="D13" s="41">
        <f t="shared" si="0"/>
        <v>197.8608247084561</v>
      </c>
      <c r="E13" s="11">
        <v>0.5813445766047888</v>
      </c>
      <c r="F13" s="11">
        <v>0.45088823115431487</v>
      </c>
      <c r="G13" s="9">
        <f t="shared" si="1"/>
        <v>1.0322328077591036</v>
      </c>
      <c r="H13" s="39">
        <f t="shared" si="2"/>
        <v>56.41742800000001</v>
      </c>
      <c r="I13" s="26">
        <f t="shared" si="3"/>
        <v>142.4756295162152</v>
      </c>
      <c r="J13" s="26">
        <f t="shared" si="4"/>
        <v>198.8930575162152</v>
      </c>
      <c r="K13" s="2"/>
    </row>
    <row r="14" spans="1:11" ht="12.75">
      <c r="A14" s="46" t="s">
        <v>23</v>
      </c>
      <c r="B14" s="39">
        <v>58.26481394332738</v>
      </c>
      <c r="C14" s="250">
        <v>137.97592476514205</v>
      </c>
      <c r="D14" s="41">
        <f t="shared" si="0"/>
        <v>196.24073870846945</v>
      </c>
      <c r="E14" s="11">
        <v>0.6198750566726148</v>
      </c>
      <c r="F14" s="11">
        <v>0.5211329332915515</v>
      </c>
      <c r="G14" s="9">
        <f t="shared" si="1"/>
        <v>1.1410079899641663</v>
      </c>
      <c r="H14" s="39">
        <f t="shared" si="2"/>
        <v>58.884688999999995</v>
      </c>
      <c r="I14" s="26">
        <f t="shared" si="3"/>
        <v>138.4970576984336</v>
      </c>
      <c r="J14" s="26">
        <f t="shared" si="4"/>
        <v>197.38174669843357</v>
      </c>
      <c r="K14" s="2"/>
    </row>
    <row r="15" spans="1:11" ht="12.75">
      <c r="A15" s="46" t="s">
        <v>24</v>
      </c>
      <c r="B15" s="39">
        <v>53.97445864391718</v>
      </c>
      <c r="C15" s="250">
        <v>145.7209062012676</v>
      </c>
      <c r="D15" s="41">
        <f t="shared" si="0"/>
        <v>199.6953648451848</v>
      </c>
      <c r="E15" s="11">
        <v>0.6007143560828325</v>
      </c>
      <c r="F15" s="11">
        <v>0.6289134417354378</v>
      </c>
      <c r="G15" s="9">
        <f t="shared" si="1"/>
        <v>1.2296277978182704</v>
      </c>
      <c r="H15" s="39">
        <f t="shared" si="2"/>
        <v>54.575173000000014</v>
      </c>
      <c r="I15" s="26">
        <f t="shared" si="3"/>
        <v>146.34981964300306</v>
      </c>
      <c r="J15" s="26">
        <f t="shared" si="4"/>
        <v>200.92499264300307</v>
      </c>
      <c r="K15" s="2"/>
    </row>
    <row r="16" spans="1:11" ht="12.75">
      <c r="A16" s="46" t="s">
        <v>25</v>
      </c>
      <c r="B16" s="39">
        <v>54.84683216272839</v>
      </c>
      <c r="C16" s="250">
        <v>137.6969473996519</v>
      </c>
      <c r="D16" s="41">
        <f t="shared" si="0"/>
        <v>192.54377956238028</v>
      </c>
      <c r="E16" s="11">
        <v>0.625328837271608</v>
      </c>
      <c r="F16" s="11">
        <v>0.783741082392417</v>
      </c>
      <c r="G16" s="9">
        <f t="shared" si="1"/>
        <v>1.409069919664025</v>
      </c>
      <c r="H16" s="39">
        <f t="shared" si="2"/>
        <v>55.472161</v>
      </c>
      <c r="I16" s="26">
        <f t="shared" si="3"/>
        <v>138.48068848204431</v>
      </c>
      <c r="J16" s="26">
        <f t="shared" si="4"/>
        <v>193.95284948204431</v>
      </c>
      <c r="K16" s="2"/>
    </row>
    <row r="17" spans="1:11" ht="12.75">
      <c r="A17" s="46" t="s">
        <v>26</v>
      </c>
      <c r="B17" s="39">
        <v>53.2929933234609</v>
      </c>
      <c r="C17" s="250">
        <v>162.79311956061656</v>
      </c>
      <c r="D17" s="41">
        <f t="shared" si="0"/>
        <v>216.08611288407747</v>
      </c>
      <c r="E17" s="11">
        <v>0.4119746765391067</v>
      </c>
      <c r="F17" s="11">
        <v>0.9208316249801155</v>
      </c>
      <c r="G17" s="9">
        <f t="shared" si="1"/>
        <v>1.3328063015192222</v>
      </c>
      <c r="H17" s="39">
        <f t="shared" si="2"/>
        <v>53.70496800000001</v>
      </c>
      <c r="I17" s="26">
        <f>+F17+C17</f>
        <v>163.71395118559667</v>
      </c>
      <c r="J17" s="26">
        <f t="shared" si="4"/>
        <v>217.41891918559668</v>
      </c>
      <c r="K17" s="2"/>
    </row>
    <row r="18" spans="1:15" ht="12.75">
      <c r="A18" s="46" t="s">
        <v>27</v>
      </c>
      <c r="B18" s="39">
        <v>52.5461643325943</v>
      </c>
      <c r="C18" s="250">
        <v>157.42176405972577</v>
      </c>
      <c r="D18" s="41">
        <f t="shared" si="0"/>
        <v>209.96792839232006</v>
      </c>
      <c r="E18" s="11">
        <v>0.3436716674057053</v>
      </c>
      <c r="F18" s="11">
        <v>0.8726666554032618</v>
      </c>
      <c r="G18" s="9">
        <f t="shared" si="1"/>
        <v>1.216338322808967</v>
      </c>
      <c r="H18" s="39">
        <f t="shared" si="2"/>
        <v>52.88983600000001</v>
      </c>
      <c r="I18" s="26">
        <f t="shared" si="3"/>
        <v>158.29443071512904</v>
      </c>
      <c r="J18" s="26">
        <f t="shared" si="4"/>
        <v>211.18426671512904</v>
      </c>
      <c r="K18" s="2"/>
      <c r="N18" s="32" t="s">
        <v>2</v>
      </c>
      <c r="O18" s="33" t="s">
        <v>12</v>
      </c>
    </row>
    <row r="19" spans="1:15" ht="12.75">
      <c r="A19" s="46" t="s">
        <v>28</v>
      </c>
      <c r="B19" s="39">
        <v>58.75958073057587</v>
      </c>
      <c r="C19" s="250">
        <v>167.81927897258026</v>
      </c>
      <c r="D19" s="41">
        <f t="shared" si="0"/>
        <v>226.57885970315613</v>
      </c>
      <c r="E19" s="11">
        <v>0.346226269424133</v>
      </c>
      <c r="F19" s="11">
        <v>0.7134600024420799</v>
      </c>
      <c r="G19" s="9">
        <f t="shared" si="1"/>
        <v>1.0596862718662128</v>
      </c>
      <c r="H19" s="39">
        <f>+E19+B19</f>
        <v>59.105807000000006</v>
      </c>
      <c r="I19" s="26">
        <f t="shared" si="3"/>
        <v>168.53273897502234</v>
      </c>
      <c r="J19" s="26">
        <f t="shared" si="4"/>
        <v>227.63854597502234</v>
      </c>
      <c r="K19" s="2"/>
      <c r="M19" s="17" t="s">
        <v>37</v>
      </c>
      <c r="N19" s="12">
        <f>+C22</f>
        <v>1750.2133961590657</v>
      </c>
      <c r="O19" s="12">
        <f>+F22</f>
        <v>7.060502640483974</v>
      </c>
    </row>
    <row r="20" spans="1:15" ht="12.75">
      <c r="A20" s="46" t="s">
        <v>29</v>
      </c>
      <c r="B20" s="39">
        <v>58.392838127840406</v>
      </c>
      <c r="C20" s="250">
        <v>129.10397670012895</v>
      </c>
      <c r="D20" s="41">
        <f t="shared" si="0"/>
        <v>187.49681482796936</v>
      </c>
      <c r="E20" s="11">
        <v>0.41627087215959313</v>
      </c>
      <c r="F20" s="11">
        <v>0.7967657010792878</v>
      </c>
      <c r="G20" s="9">
        <f t="shared" si="1"/>
        <v>1.213036573238881</v>
      </c>
      <c r="H20" s="39">
        <f t="shared" si="2"/>
        <v>58.809109</v>
      </c>
      <c r="I20" s="26">
        <f t="shared" si="3"/>
        <v>129.90074240120825</v>
      </c>
      <c r="J20" s="26">
        <f t="shared" si="4"/>
        <v>188.70985140120825</v>
      </c>
      <c r="K20" s="2"/>
      <c r="M20" s="18" t="s">
        <v>38</v>
      </c>
      <c r="N20" s="12">
        <f>+B22</f>
        <v>690.2888786592188</v>
      </c>
      <c r="O20" s="12">
        <f>+E22</f>
        <v>5.98046934078123</v>
      </c>
    </row>
    <row r="21" spans="1:16" ht="13.5" thickBot="1">
      <c r="A21" s="46" t="s">
        <v>30</v>
      </c>
      <c r="B21" s="39">
        <v>60.01880022473318</v>
      </c>
      <c r="C21" s="250">
        <v>141.47105676013564</v>
      </c>
      <c r="D21" s="41">
        <f t="shared" si="0"/>
        <v>201.48985698486882</v>
      </c>
      <c r="E21" s="11">
        <v>0.2846367752668214</v>
      </c>
      <c r="F21" s="22">
        <v>0</v>
      </c>
      <c r="G21" s="9">
        <f t="shared" si="1"/>
        <v>0.2846367752668214</v>
      </c>
      <c r="H21" s="39">
        <f t="shared" si="2"/>
        <v>60.303436999999995</v>
      </c>
      <c r="I21" s="26">
        <f t="shared" si="3"/>
        <v>141.47105676013564</v>
      </c>
      <c r="J21" s="26">
        <f t="shared" si="4"/>
        <v>201.77449376013564</v>
      </c>
      <c r="K21" s="25"/>
      <c r="N21" s="10">
        <f>SUM(N19:N20)</f>
        <v>2440.5022748182846</v>
      </c>
      <c r="O21" s="10">
        <f>SUM(O19:O20)</f>
        <v>13.040971981265205</v>
      </c>
      <c r="P21" s="10">
        <f>SUM(N21:O21)</f>
        <v>2453.5432467995497</v>
      </c>
    </row>
    <row r="22" spans="1:11" ht="15.75" thickTop="1">
      <c r="A22" s="47" t="s">
        <v>11</v>
      </c>
      <c r="B22" s="79">
        <f aca="true" t="shared" si="5" ref="B22:J22">SUM(B10:B21)</f>
        <v>690.2888786592188</v>
      </c>
      <c r="C22" s="77">
        <f t="shared" si="5"/>
        <v>1750.2133961590657</v>
      </c>
      <c r="D22" s="80">
        <f t="shared" si="5"/>
        <v>2440.5022748182846</v>
      </c>
      <c r="E22" s="77">
        <f t="shared" si="5"/>
        <v>5.98046934078123</v>
      </c>
      <c r="F22" s="77">
        <f t="shared" si="5"/>
        <v>7.060502640483974</v>
      </c>
      <c r="G22" s="78">
        <f t="shared" si="5"/>
        <v>13.040971981265205</v>
      </c>
      <c r="H22" s="79">
        <f t="shared" si="5"/>
        <v>696.2693480000002</v>
      </c>
      <c r="I22" s="125">
        <f t="shared" si="5"/>
        <v>1757.27389879955</v>
      </c>
      <c r="J22" s="121">
        <f t="shared" si="5"/>
        <v>2453.5432467995497</v>
      </c>
      <c r="K22" s="51"/>
    </row>
    <row r="23" spans="1:15" ht="13.5" thickBot="1">
      <c r="A23" s="48"/>
      <c r="B23" s="42">
        <f>+B22/$D$22</f>
        <v>0.2828470539781064</v>
      </c>
      <c r="C23" s="43">
        <f>+C22/$D$22</f>
        <v>0.7171529460218936</v>
      </c>
      <c r="D23" s="44">
        <f>+D22/$J$22</f>
        <v>0.9946848411992427</v>
      </c>
      <c r="E23" s="43">
        <f>+E22/$G$22</f>
        <v>0.4585907668057898</v>
      </c>
      <c r="F23" s="43">
        <f>+F22/$G$22</f>
        <v>0.5414092331942101</v>
      </c>
      <c r="G23" s="45">
        <f>+G22/$J$22</f>
        <v>0.005315158800757275</v>
      </c>
      <c r="H23" s="126">
        <f>+H22/$J$22</f>
        <v>0.28378115972002027</v>
      </c>
      <c r="I23" s="122">
        <f>+I22/$J$22</f>
        <v>0.7162188402799798</v>
      </c>
      <c r="J23" s="122"/>
      <c r="K23" s="51"/>
      <c r="N23" s="19">
        <f>+N19/N21</f>
        <v>0.7171529460218936</v>
      </c>
      <c r="O23" s="19">
        <f>+O19/O21</f>
        <v>0.5414092331942101</v>
      </c>
    </row>
    <row r="24" spans="14:15" ht="12.75">
      <c r="N24" s="19">
        <f>+N20/N21</f>
        <v>0.2828470539781064</v>
      </c>
      <c r="O24" s="19">
        <f>+O20/O21</f>
        <v>0.4585907668057898</v>
      </c>
    </row>
    <row r="47" spans="1:8" ht="12.75">
      <c r="A47" s="37" t="s">
        <v>74</v>
      </c>
      <c r="B47" s="37"/>
      <c r="H47" s="10"/>
    </row>
    <row r="48" spans="1:2" ht="13.5" thickBot="1">
      <c r="A48" s="36"/>
      <c r="B48" s="36"/>
    </row>
    <row r="49" spans="1:4" ht="12.75">
      <c r="A49" s="53" t="s">
        <v>47</v>
      </c>
      <c r="B49" s="54" t="s">
        <v>2</v>
      </c>
      <c r="C49" s="172" t="s">
        <v>12</v>
      </c>
      <c r="D49" s="320" t="s">
        <v>50</v>
      </c>
    </row>
    <row r="50" spans="1:4" ht="12.75">
      <c r="A50" s="58"/>
      <c r="B50" s="318" t="s">
        <v>49</v>
      </c>
      <c r="C50" s="319"/>
      <c r="D50" s="321"/>
    </row>
    <row r="51" spans="1:4" ht="12.75">
      <c r="A51" s="25" t="s">
        <v>19</v>
      </c>
      <c r="B51" s="39">
        <v>1.771779</v>
      </c>
      <c r="C51" s="26">
        <v>9.52770601</v>
      </c>
      <c r="D51" s="26">
        <f>+C51+B51</f>
        <v>11.29948501</v>
      </c>
    </row>
    <row r="52" spans="1:4" ht="12.75">
      <c r="A52" s="25" t="s">
        <v>20</v>
      </c>
      <c r="B52" s="39">
        <v>2.4667939999999997</v>
      </c>
      <c r="C52" s="26">
        <v>8.50884101</v>
      </c>
      <c r="D52" s="26">
        <f aca="true" t="shared" si="6" ref="D52:D62">+C52+B52</f>
        <v>10.97563501</v>
      </c>
    </row>
    <row r="53" spans="1:4" ht="12.75">
      <c r="A53" s="25" t="s">
        <v>21</v>
      </c>
      <c r="B53" s="39">
        <v>1.7782650000000002</v>
      </c>
      <c r="C53" s="26">
        <v>9.58097901</v>
      </c>
      <c r="D53" s="26">
        <f t="shared" si="6"/>
        <v>11.359244010000001</v>
      </c>
    </row>
    <row r="54" spans="1:4" ht="12.75">
      <c r="A54" s="25" t="s">
        <v>22</v>
      </c>
      <c r="B54" s="39">
        <v>1.9430439999999998</v>
      </c>
      <c r="C54" s="26">
        <v>10.82287301</v>
      </c>
      <c r="D54" s="26">
        <f t="shared" si="6"/>
        <v>12.76591701</v>
      </c>
    </row>
    <row r="55" spans="1:4" ht="12.75">
      <c r="A55" s="25" t="s">
        <v>23</v>
      </c>
      <c r="B55" s="39">
        <v>1.767014</v>
      </c>
      <c r="C55" s="26">
        <v>10.962076010000002</v>
      </c>
      <c r="D55" s="26">
        <f t="shared" si="6"/>
        <v>12.729090010000002</v>
      </c>
    </row>
    <row r="56" spans="1:4" ht="12.75">
      <c r="A56" s="25" t="s">
        <v>24</v>
      </c>
      <c r="B56" s="39">
        <v>1.837375</v>
      </c>
      <c r="C56" s="26">
        <v>7.163100009999998</v>
      </c>
      <c r="D56" s="26">
        <f t="shared" si="6"/>
        <v>9.000475009999999</v>
      </c>
    </row>
    <row r="57" spans="1:4" ht="12.75">
      <c r="A57" s="25" t="s">
        <v>25</v>
      </c>
      <c r="B57" s="39">
        <v>1.983811</v>
      </c>
      <c r="C57" s="26">
        <v>9.69612101</v>
      </c>
      <c r="D57" s="26">
        <f t="shared" si="6"/>
        <v>11.67993201</v>
      </c>
    </row>
    <row r="58" spans="1:4" ht="12.75">
      <c r="A58" s="25" t="s">
        <v>26</v>
      </c>
      <c r="B58" s="39">
        <v>2.099366</v>
      </c>
      <c r="C58" s="26">
        <v>8.833790010000001</v>
      </c>
      <c r="D58" s="26">
        <f t="shared" si="6"/>
        <v>10.933156010000001</v>
      </c>
    </row>
    <row r="59" spans="1:4" ht="12.75">
      <c r="A59" s="25" t="s">
        <v>27</v>
      </c>
      <c r="B59" s="39">
        <v>1.841972</v>
      </c>
      <c r="C59" s="26">
        <v>8.57921201</v>
      </c>
      <c r="D59" s="26">
        <f t="shared" si="6"/>
        <v>10.421184010000001</v>
      </c>
    </row>
    <row r="60" spans="1:4" ht="12.75">
      <c r="A60" s="25" t="s">
        <v>28</v>
      </c>
      <c r="B60" s="39">
        <v>1.4581169999999999</v>
      </c>
      <c r="C60" s="26">
        <v>9.104923010000002</v>
      </c>
      <c r="D60" s="26">
        <f t="shared" si="6"/>
        <v>10.563040010000002</v>
      </c>
    </row>
    <row r="61" spans="1:4" ht="12.75">
      <c r="A61" s="25" t="s">
        <v>29</v>
      </c>
      <c r="B61" s="39">
        <v>1.604481</v>
      </c>
      <c r="C61" s="26">
        <v>9.35528101</v>
      </c>
      <c r="D61" s="26">
        <f t="shared" si="6"/>
        <v>10.95976201</v>
      </c>
    </row>
    <row r="62" spans="1:4" ht="13.5" thickBot="1">
      <c r="A62" s="25" t="s">
        <v>30</v>
      </c>
      <c r="B62" s="39">
        <v>1.5129059999999999</v>
      </c>
      <c r="C62" s="26">
        <v>10.007122010000002</v>
      </c>
      <c r="D62" s="26">
        <f t="shared" si="6"/>
        <v>11.52002801</v>
      </c>
    </row>
    <row r="63" spans="1:4" ht="15.75" thickTop="1">
      <c r="A63" s="64" t="s">
        <v>11</v>
      </c>
      <c r="B63" s="79">
        <f>SUM(B51:B62)</f>
        <v>22.064924</v>
      </c>
      <c r="C63" s="125">
        <f>SUM(C51:C62)</f>
        <v>112.14202412000003</v>
      </c>
      <c r="D63" s="121">
        <f>SUM(D51:D62)</f>
        <v>134.20694812000002</v>
      </c>
    </row>
    <row r="64" spans="1:4" ht="13.5" thickBot="1">
      <c r="A64" s="50"/>
      <c r="B64" s="42">
        <f>+B63/D63</f>
        <v>0.16440969941638814</v>
      </c>
      <c r="C64" s="173">
        <f>+C63/D63</f>
        <v>0.835590300583612</v>
      </c>
      <c r="D64" s="122"/>
    </row>
    <row r="68" ht="12.75">
      <c r="A68" s="1" t="s">
        <v>75</v>
      </c>
    </row>
    <row r="69" ht="13.5" thickBot="1"/>
    <row r="70" spans="1:10" ht="12.75" customHeight="1">
      <c r="A70" s="322" t="s">
        <v>47</v>
      </c>
      <c r="B70" s="329" t="s">
        <v>2</v>
      </c>
      <c r="C70" s="330"/>
      <c r="D70" s="331"/>
      <c r="E70" s="311" t="s">
        <v>12</v>
      </c>
      <c r="F70" s="333"/>
      <c r="G70" s="333"/>
      <c r="H70" s="311" t="s">
        <v>48</v>
      </c>
      <c r="I70" s="312"/>
      <c r="J70" s="313" t="s">
        <v>51</v>
      </c>
    </row>
    <row r="71" spans="1:10" ht="33.75" customHeight="1">
      <c r="A71" s="323"/>
      <c r="B71" s="61" t="s">
        <v>53</v>
      </c>
      <c r="C71" s="62" t="s">
        <v>52</v>
      </c>
      <c r="D71" s="63" t="s">
        <v>32</v>
      </c>
      <c r="E71" s="61" t="s">
        <v>53</v>
      </c>
      <c r="F71" s="62" t="s">
        <v>52</v>
      </c>
      <c r="G71" s="63" t="s">
        <v>32</v>
      </c>
      <c r="H71" s="61" t="s">
        <v>53</v>
      </c>
      <c r="I71" s="127" t="s">
        <v>52</v>
      </c>
      <c r="J71" s="314"/>
    </row>
    <row r="72" spans="1:10" ht="12.75">
      <c r="A72" s="46" t="s">
        <v>19</v>
      </c>
      <c r="B72" s="238">
        <v>219.45520797188698</v>
      </c>
      <c r="C72" s="11">
        <v>1.771779</v>
      </c>
      <c r="D72" s="241">
        <f>SUM(B72:C72)</f>
        <v>221.226986971887</v>
      </c>
      <c r="E72" s="11">
        <v>1.032204270993063</v>
      </c>
      <c r="F72" s="11">
        <v>9.52770601</v>
      </c>
      <c r="G72" s="9">
        <f>SUM(E72:F72)</f>
        <v>10.559910280993062</v>
      </c>
      <c r="H72" s="238">
        <f>+E72+B72</f>
        <v>220.48741224288005</v>
      </c>
      <c r="I72" s="245">
        <f>+F72+C72</f>
        <v>11.29948501</v>
      </c>
      <c r="J72" s="246">
        <f>+H72+I72</f>
        <v>231.78689725288007</v>
      </c>
    </row>
    <row r="73" spans="1:10" ht="12.75">
      <c r="A73" s="46" t="s">
        <v>20</v>
      </c>
      <c r="B73" s="238">
        <v>186.5079391870548</v>
      </c>
      <c r="C73" s="11">
        <v>2.4667939999999997</v>
      </c>
      <c r="D73" s="242">
        <f aca="true" t="shared" si="7" ref="D73:D83">SUM(B73:C73)</f>
        <v>188.9747331870548</v>
      </c>
      <c r="E73" s="11">
        <v>0.9764051984554586</v>
      </c>
      <c r="F73" s="11">
        <v>8.50884101</v>
      </c>
      <c r="G73" s="9">
        <f aca="true" t="shared" si="8" ref="G73:G83">SUM(E73:F73)</f>
        <v>9.485246208455457</v>
      </c>
      <c r="H73" s="238">
        <f aca="true" t="shared" si="9" ref="H73:H83">+E73+B73</f>
        <v>187.48434438551027</v>
      </c>
      <c r="I73" s="245">
        <f aca="true" t="shared" si="10" ref="I73:I83">+F73+C73</f>
        <v>10.97563501</v>
      </c>
      <c r="J73" s="245">
        <f aca="true" t="shared" si="11" ref="J73:J83">+H73+I73</f>
        <v>198.45997939551026</v>
      </c>
    </row>
    <row r="74" spans="1:10" ht="12.75">
      <c r="A74" s="46" t="s">
        <v>21</v>
      </c>
      <c r="B74" s="238">
        <v>206.57884704246055</v>
      </c>
      <c r="C74" s="11">
        <v>1.7782650000000002</v>
      </c>
      <c r="D74" s="242">
        <f t="shared" si="7"/>
        <v>208.35711204246056</v>
      </c>
      <c r="E74" s="11">
        <v>1.113919751911012</v>
      </c>
      <c r="F74" s="11">
        <v>9.58097901</v>
      </c>
      <c r="G74" s="9">
        <f t="shared" si="8"/>
        <v>10.694898761911013</v>
      </c>
      <c r="H74" s="238">
        <f t="shared" si="9"/>
        <v>207.69276679437155</v>
      </c>
      <c r="I74" s="245">
        <f t="shared" si="10"/>
        <v>11.359244010000001</v>
      </c>
      <c r="J74" s="245">
        <f t="shared" si="11"/>
        <v>219.05201080437155</v>
      </c>
    </row>
    <row r="75" spans="1:15" ht="12.75">
      <c r="A75" s="46" t="s">
        <v>22</v>
      </c>
      <c r="B75" s="238">
        <v>197.8608247084561</v>
      </c>
      <c r="C75" s="11">
        <v>1.9430439999999998</v>
      </c>
      <c r="D75" s="242">
        <f t="shared" si="7"/>
        <v>199.8038687084561</v>
      </c>
      <c r="E75" s="11">
        <v>1.0322328077591036</v>
      </c>
      <c r="F75" s="11">
        <v>10.82287301</v>
      </c>
      <c r="G75" s="9">
        <f t="shared" si="8"/>
        <v>11.855105817759103</v>
      </c>
      <c r="H75" s="238">
        <f t="shared" si="9"/>
        <v>198.8930575162152</v>
      </c>
      <c r="I75" s="245">
        <f t="shared" si="10"/>
        <v>12.76591701</v>
      </c>
      <c r="J75" s="245">
        <f t="shared" si="11"/>
        <v>211.65897452621522</v>
      </c>
      <c r="N75" s="32" t="s">
        <v>2</v>
      </c>
      <c r="O75" s="33" t="s">
        <v>12</v>
      </c>
    </row>
    <row r="76" spans="1:18" ht="12.75">
      <c r="A76" s="46" t="s">
        <v>23</v>
      </c>
      <c r="B76" s="238">
        <v>196.24073870846945</v>
      </c>
      <c r="C76" s="11">
        <v>1.767014</v>
      </c>
      <c r="D76" s="242">
        <f t="shared" si="7"/>
        <v>198.00775270846944</v>
      </c>
      <c r="E76" s="11">
        <v>1.1410079899641663</v>
      </c>
      <c r="F76" s="11">
        <v>10.962076010000002</v>
      </c>
      <c r="G76" s="9">
        <f t="shared" si="8"/>
        <v>12.103083999964168</v>
      </c>
      <c r="H76" s="238">
        <f t="shared" si="9"/>
        <v>197.38174669843363</v>
      </c>
      <c r="I76" s="245">
        <f t="shared" si="10"/>
        <v>12.729090010000002</v>
      </c>
      <c r="J76" s="245">
        <f t="shared" si="11"/>
        <v>210.11083670843362</v>
      </c>
      <c r="M76" s="6" t="s">
        <v>4</v>
      </c>
      <c r="N76" s="12">
        <f>+B84</f>
        <v>2440.5022748182846</v>
      </c>
      <c r="O76" s="12">
        <f>+E84</f>
        <v>13.040971981265205</v>
      </c>
      <c r="P76" s="10">
        <f>SUM(N76:O76)</f>
        <v>2453.5432467995497</v>
      </c>
      <c r="Q76" s="19">
        <f>+N76/P76</f>
        <v>0.9946848411992427</v>
      </c>
      <c r="R76" s="35">
        <f>+O76/P76</f>
        <v>0.005315158800757275</v>
      </c>
    </row>
    <row r="77" spans="1:18" ht="12.75">
      <c r="A77" s="46" t="s">
        <v>24</v>
      </c>
      <c r="B77" s="238">
        <v>199.69536484518477</v>
      </c>
      <c r="C77" s="11">
        <v>1.837375</v>
      </c>
      <c r="D77" s="242">
        <f t="shared" si="7"/>
        <v>201.53273984518478</v>
      </c>
      <c r="E77" s="11">
        <v>1.2296277978182704</v>
      </c>
      <c r="F77" s="11">
        <v>7.163100009999998</v>
      </c>
      <c r="G77" s="9">
        <f t="shared" si="8"/>
        <v>8.392727807818268</v>
      </c>
      <c r="H77" s="238">
        <f t="shared" si="9"/>
        <v>200.92499264300304</v>
      </c>
      <c r="I77" s="245">
        <f t="shared" si="10"/>
        <v>9.000475009999999</v>
      </c>
      <c r="J77" s="245">
        <f t="shared" si="11"/>
        <v>209.92546765300304</v>
      </c>
      <c r="M77" s="6" t="s">
        <v>0</v>
      </c>
      <c r="N77" s="15">
        <f>+C84</f>
        <v>22.064924</v>
      </c>
      <c r="O77" s="15">
        <f>+F84</f>
        <v>112.14202412000003</v>
      </c>
      <c r="P77" s="10">
        <f>SUM(N77:O77)</f>
        <v>134.20694812000002</v>
      </c>
      <c r="Q77" s="19">
        <f>+N77/P77</f>
        <v>0.16440969941638814</v>
      </c>
      <c r="R77" s="19">
        <f>+O77/P77</f>
        <v>0.835590300583612</v>
      </c>
    </row>
    <row r="78" spans="1:16" ht="12.75">
      <c r="A78" s="46" t="s">
        <v>25</v>
      </c>
      <c r="B78" s="238">
        <v>192.54377956238028</v>
      </c>
      <c r="C78" s="11">
        <v>1.983811</v>
      </c>
      <c r="D78" s="242">
        <f t="shared" si="7"/>
        <v>194.52759056238028</v>
      </c>
      <c r="E78" s="11">
        <v>1.409069919664025</v>
      </c>
      <c r="F78" s="11">
        <v>9.69612101</v>
      </c>
      <c r="G78" s="9">
        <f t="shared" si="8"/>
        <v>11.105190929664026</v>
      </c>
      <c r="H78" s="238">
        <f t="shared" si="9"/>
        <v>193.95284948204431</v>
      </c>
      <c r="I78" s="245">
        <f t="shared" si="10"/>
        <v>11.67993201</v>
      </c>
      <c r="J78" s="245">
        <f t="shared" si="11"/>
        <v>205.6327814920443</v>
      </c>
      <c r="N78" s="10">
        <f>SUM(N76:N77)</f>
        <v>2462.5671988182844</v>
      </c>
      <c r="O78" s="10">
        <f>SUM(O76:O77)</f>
        <v>125.18299610126523</v>
      </c>
      <c r="P78" s="10">
        <f>SUM(P76:P77)</f>
        <v>2587.75019491955</v>
      </c>
    </row>
    <row r="79" spans="1:16" ht="12.75">
      <c r="A79" s="46" t="s">
        <v>26</v>
      </c>
      <c r="B79" s="238">
        <v>216.08611288407747</v>
      </c>
      <c r="C79" s="11">
        <v>2.099366</v>
      </c>
      <c r="D79" s="242">
        <f t="shared" si="7"/>
        <v>218.18547888407747</v>
      </c>
      <c r="E79" s="11">
        <v>1.3328063015192222</v>
      </c>
      <c r="F79" s="11">
        <v>8.833790010000001</v>
      </c>
      <c r="G79" s="9">
        <f t="shared" si="8"/>
        <v>10.166596311519223</v>
      </c>
      <c r="H79" s="238">
        <f t="shared" si="9"/>
        <v>217.41891918559668</v>
      </c>
      <c r="I79" s="245">
        <f t="shared" si="10"/>
        <v>10.933156010000001</v>
      </c>
      <c r="J79" s="245">
        <f t="shared" si="11"/>
        <v>228.35207519559668</v>
      </c>
      <c r="P79" s="10"/>
    </row>
    <row r="80" spans="1:10" ht="12.75">
      <c r="A80" s="46" t="s">
        <v>27</v>
      </c>
      <c r="B80" s="238">
        <v>209.96792839232006</v>
      </c>
      <c r="C80" s="11">
        <v>1.841972</v>
      </c>
      <c r="D80" s="242">
        <f t="shared" si="7"/>
        <v>211.80990039232006</v>
      </c>
      <c r="E80" s="11">
        <v>1.216338322808967</v>
      </c>
      <c r="F80" s="11">
        <v>8.57921201</v>
      </c>
      <c r="G80" s="9">
        <f t="shared" si="8"/>
        <v>9.795550332808968</v>
      </c>
      <c r="H80" s="238">
        <f t="shared" si="9"/>
        <v>211.18426671512904</v>
      </c>
      <c r="I80" s="245">
        <f t="shared" si="10"/>
        <v>10.421184010000001</v>
      </c>
      <c r="J80" s="245">
        <f t="shared" si="11"/>
        <v>221.60545072512903</v>
      </c>
    </row>
    <row r="81" spans="1:15" ht="12.75">
      <c r="A81" s="46" t="s">
        <v>28</v>
      </c>
      <c r="B81" s="238">
        <v>226.57885970315613</v>
      </c>
      <c r="C81" s="11">
        <v>1.4581169999999999</v>
      </c>
      <c r="D81" s="242">
        <f t="shared" si="7"/>
        <v>228.0369767031561</v>
      </c>
      <c r="E81" s="11">
        <v>1.0596862718662128</v>
      </c>
      <c r="F81" s="11">
        <v>9.104923010000002</v>
      </c>
      <c r="G81" s="9">
        <f t="shared" si="8"/>
        <v>10.164609281866214</v>
      </c>
      <c r="H81" s="238">
        <f t="shared" si="9"/>
        <v>227.63854597502234</v>
      </c>
      <c r="I81" s="245">
        <f t="shared" si="10"/>
        <v>10.563040010000002</v>
      </c>
      <c r="J81" s="245">
        <f t="shared" si="11"/>
        <v>238.20158598502235</v>
      </c>
      <c r="N81" s="35">
        <f>+N76/N78</f>
        <v>0.9910398692833283</v>
      </c>
      <c r="O81" s="35">
        <f>+O76/O78</f>
        <v>0.10417526650916609</v>
      </c>
    </row>
    <row r="82" spans="1:15" ht="12.75">
      <c r="A82" s="46" t="s">
        <v>29</v>
      </c>
      <c r="B82" s="238">
        <v>187.49681482796933</v>
      </c>
      <c r="C82" s="11">
        <v>1.604481</v>
      </c>
      <c r="D82" s="242">
        <f t="shared" si="7"/>
        <v>189.10129582796932</v>
      </c>
      <c r="E82" s="11">
        <v>1.213036573238881</v>
      </c>
      <c r="F82" s="11">
        <v>9.35528101</v>
      </c>
      <c r="G82" s="9">
        <f t="shared" si="8"/>
        <v>10.568317583238882</v>
      </c>
      <c r="H82" s="238">
        <f t="shared" si="9"/>
        <v>188.7098514012082</v>
      </c>
      <c r="I82" s="245">
        <f t="shared" si="10"/>
        <v>10.95976201</v>
      </c>
      <c r="J82" s="245">
        <f t="shared" si="11"/>
        <v>199.6696134112082</v>
      </c>
      <c r="N82" s="35">
        <f>+N77/N78</f>
        <v>0.008960130716671743</v>
      </c>
      <c r="O82" s="35">
        <f>+O77/O78</f>
        <v>0.8958247334908339</v>
      </c>
    </row>
    <row r="83" spans="1:10" ht="13.5" thickBot="1">
      <c r="A83" s="65" t="s">
        <v>30</v>
      </c>
      <c r="B83" s="239">
        <v>201.48985698486882</v>
      </c>
      <c r="C83" s="66">
        <v>1.5129059999999999</v>
      </c>
      <c r="D83" s="243">
        <f t="shared" si="7"/>
        <v>203.0027629848688</v>
      </c>
      <c r="E83" s="66">
        <v>0.2846367752668214</v>
      </c>
      <c r="F83" s="67">
        <v>10.007122010000002</v>
      </c>
      <c r="G83" s="68">
        <f t="shared" si="8"/>
        <v>10.291758785266824</v>
      </c>
      <c r="H83" s="239">
        <f t="shared" si="9"/>
        <v>201.77449376013564</v>
      </c>
      <c r="I83" s="247">
        <f t="shared" si="10"/>
        <v>11.52002801</v>
      </c>
      <c r="J83" s="247">
        <f t="shared" si="11"/>
        <v>213.29452177013565</v>
      </c>
    </row>
    <row r="84" spans="1:10" ht="15.75" thickTop="1">
      <c r="A84" s="82" t="s">
        <v>11</v>
      </c>
      <c r="B84" s="240">
        <f aca="true" t="shared" si="12" ref="B84:J84">SUM(B72:B83)</f>
        <v>2440.5022748182846</v>
      </c>
      <c r="C84" s="76">
        <f t="shared" si="12"/>
        <v>22.064924</v>
      </c>
      <c r="D84" s="244">
        <f t="shared" si="12"/>
        <v>2462.5671988182844</v>
      </c>
      <c r="E84" s="76">
        <f t="shared" si="12"/>
        <v>13.040971981265205</v>
      </c>
      <c r="F84" s="76">
        <f t="shared" si="12"/>
        <v>112.14202412000003</v>
      </c>
      <c r="G84" s="81">
        <f t="shared" si="12"/>
        <v>125.18299610126522</v>
      </c>
      <c r="H84" s="240">
        <f t="shared" si="12"/>
        <v>2453.5432467995497</v>
      </c>
      <c r="I84" s="248">
        <f t="shared" si="12"/>
        <v>134.20694812000002</v>
      </c>
      <c r="J84" s="249">
        <f t="shared" si="12"/>
        <v>2587.75019491955</v>
      </c>
    </row>
    <row r="85" spans="1:10" ht="13.5" thickBot="1">
      <c r="A85" s="48"/>
      <c r="B85" s="42">
        <f>+B84/$D$84</f>
        <v>0.9910398692833283</v>
      </c>
      <c r="C85" s="43">
        <f>+C84/$D$84</f>
        <v>0.008960130716671743</v>
      </c>
      <c r="D85" s="44"/>
      <c r="E85" s="43">
        <f>+E84/$G$84</f>
        <v>0.1041752665091661</v>
      </c>
      <c r="F85" s="43">
        <f>+F84/$G$84</f>
        <v>0.895824733490834</v>
      </c>
      <c r="G85" s="45"/>
      <c r="H85" s="126">
        <f>+H84/$J$84</f>
        <v>0.9481375952039403</v>
      </c>
      <c r="I85" s="122">
        <f>+I84/$J$84</f>
        <v>0.05186240479605968</v>
      </c>
      <c r="J85" s="122"/>
    </row>
    <row r="93" spans="14:15" ht="12.75">
      <c r="N93" s="4" t="s">
        <v>2</v>
      </c>
      <c r="O93" s="5" t="s">
        <v>12</v>
      </c>
    </row>
    <row r="94" spans="14:16" ht="12.75">
      <c r="N94" s="12">
        <f>+H84</f>
        <v>2453.5432467995497</v>
      </c>
      <c r="O94" s="12">
        <f>+I84</f>
        <v>134.20694812000002</v>
      </c>
      <c r="P94" s="10">
        <f>SUM(N94:O94)</f>
        <v>2587.75019491955</v>
      </c>
    </row>
    <row r="95" spans="14:15" ht="12.75">
      <c r="N95" s="19">
        <f>+N94/P94</f>
        <v>0.9481375952039403</v>
      </c>
      <c r="O95" s="19">
        <f>+O94/P94</f>
        <v>0.05186240479605968</v>
      </c>
    </row>
    <row r="103" spans="17:19" ht="12.75">
      <c r="Q103" s="19">
        <f>+N19/N21</f>
        <v>0.7171529460218936</v>
      </c>
      <c r="R103" s="19">
        <f>+O19/O21</f>
        <v>0.5414092331942101</v>
      </c>
      <c r="S103" s="19"/>
    </row>
    <row r="104" spans="17:19" ht="12.75">
      <c r="Q104" s="19">
        <f>+N20/N21</f>
        <v>0.2828470539781064</v>
      </c>
      <c r="R104" s="19">
        <f>+O20/O21</f>
        <v>0.4585907668057898</v>
      </c>
      <c r="S104" s="20"/>
    </row>
    <row r="105" ht="12.75">
      <c r="Q105" s="10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31" t="s">
        <v>76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10" s="129" customFormat="1" ht="21.75" customHeight="1">
      <c r="A111" s="130"/>
      <c r="B111" s="324" t="s">
        <v>63</v>
      </c>
      <c r="C111" s="325"/>
      <c r="D111" s="325"/>
      <c r="E111" s="325"/>
      <c r="F111" s="325"/>
      <c r="G111" s="325"/>
      <c r="H111" s="325"/>
      <c r="I111" s="325"/>
      <c r="J111" s="326"/>
    </row>
    <row r="112" spans="1:10" s="129" customFormat="1" ht="56.25" customHeight="1">
      <c r="A112" s="128" t="s">
        <v>13</v>
      </c>
      <c r="B112" s="69" t="s">
        <v>2</v>
      </c>
      <c r="C112" s="70"/>
      <c r="D112" s="71" t="s">
        <v>55</v>
      </c>
      <c r="E112" s="72" t="s">
        <v>12</v>
      </c>
      <c r="F112" s="73"/>
      <c r="G112" s="74" t="s">
        <v>54</v>
      </c>
      <c r="H112" s="75" t="s">
        <v>56</v>
      </c>
      <c r="I112" s="73"/>
      <c r="J112" s="327" t="s">
        <v>46</v>
      </c>
    </row>
    <row r="113" spans="1:10" s="129" customFormat="1" ht="12.75">
      <c r="A113" s="131"/>
      <c r="B113" s="132" t="s">
        <v>8</v>
      </c>
      <c r="C113" s="62" t="s">
        <v>9</v>
      </c>
      <c r="D113" s="133"/>
      <c r="E113" s="134" t="s">
        <v>8</v>
      </c>
      <c r="F113" s="135" t="s">
        <v>9</v>
      </c>
      <c r="G113" s="136"/>
      <c r="H113" s="132" t="s">
        <v>8</v>
      </c>
      <c r="I113" s="63" t="s">
        <v>9</v>
      </c>
      <c r="J113" s="328"/>
    </row>
    <row r="114" spans="1:10" s="129" customFormat="1" ht="12.75">
      <c r="A114" s="138" t="s">
        <v>19</v>
      </c>
      <c r="B114" s="139">
        <v>42.214886290307746</v>
      </c>
      <c r="C114" s="140">
        <v>135.04801970184204</v>
      </c>
      <c r="D114" s="141">
        <f>SUM(B114:C114)</f>
        <v>177.2629059921498</v>
      </c>
      <c r="E114" s="142">
        <v>2.7705856448464683</v>
      </c>
      <c r="F114" s="142">
        <v>1.4148558942581009</v>
      </c>
      <c r="G114" s="143">
        <f>SUM(E114:F114)</f>
        <v>4.185441539104569</v>
      </c>
      <c r="H114" s="144">
        <f>+B114+E114</f>
        <v>44.985471935154216</v>
      </c>
      <c r="I114" s="144">
        <f>+F114+C114</f>
        <v>136.46287559610013</v>
      </c>
      <c r="J114" s="145">
        <f>SUM(H114:I114)</f>
        <v>181.44834753125434</v>
      </c>
    </row>
    <row r="115" spans="1:10" s="129" customFormat="1" ht="12.75">
      <c r="A115" s="138" t="s">
        <v>20</v>
      </c>
      <c r="B115" s="142">
        <v>37.68197587579249</v>
      </c>
      <c r="C115" s="147">
        <v>52.37111174060317</v>
      </c>
      <c r="D115" s="148">
        <f aca="true" t="shared" si="13" ref="D115:D125">SUM(B115:C115)</f>
        <v>90.05308761639566</v>
      </c>
      <c r="E115" s="142">
        <v>2.5572650593617237</v>
      </c>
      <c r="F115" s="142">
        <v>1.3472428554969742</v>
      </c>
      <c r="G115" s="149">
        <f aca="true" t="shared" si="14" ref="G115:G125">SUM(E115:F115)</f>
        <v>3.904507914858698</v>
      </c>
      <c r="H115" s="150">
        <f aca="true" t="shared" si="15" ref="H115:H125">+B115+E115</f>
        <v>40.239240935154214</v>
      </c>
      <c r="I115" s="150">
        <f aca="true" t="shared" si="16" ref="I115:I125">+F115+C115</f>
        <v>53.71835459610014</v>
      </c>
      <c r="J115" s="151">
        <f aca="true" t="shared" si="17" ref="J115:J125">SUM(H115:I115)</f>
        <v>93.95759553125436</v>
      </c>
    </row>
    <row r="116" spans="1:16" s="129" customFormat="1" ht="12.75">
      <c r="A116" s="138" t="s">
        <v>21</v>
      </c>
      <c r="B116" s="142">
        <v>47.89503879225216</v>
      </c>
      <c r="C116" s="147">
        <v>155.4183466948813</v>
      </c>
      <c r="D116" s="148">
        <f t="shared" si="13"/>
        <v>203.31338548713347</v>
      </c>
      <c r="E116" s="142">
        <v>3.246038142902053</v>
      </c>
      <c r="F116" s="142">
        <v>1.5979959012188547</v>
      </c>
      <c r="G116" s="149">
        <f t="shared" si="14"/>
        <v>4.8440340441209075</v>
      </c>
      <c r="H116" s="150">
        <f t="shared" si="15"/>
        <v>51.14107693515421</v>
      </c>
      <c r="I116" s="150">
        <f t="shared" si="16"/>
        <v>157.01634259610017</v>
      </c>
      <c r="J116" s="151">
        <f t="shared" si="17"/>
        <v>208.1574195312544</v>
      </c>
      <c r="O116" s="152" t="s">
        <v>12</v>
      </c>
      <c r="P116" s="153" t="s">
        <v>2</v>
      </c>
    </row>
    <row r="117" spans="1:18" s="129" customFormat="1" ht="12.75">
      <c r="A117" s="138" t="s">
        <v>22</v>
      </c>
      <c r="B117" s="142">
        <v>34.86006554291366</v>
      </c>
      <c r="C117" s="147">
        <v>37.1240272817444</v>
      </c>
      <c r="D117" s="148">
        <f t="shared" si="13"/>
        <v>71.98409282465806</v>
      </c>
      <c r="E117" s="142">
        <v>2.918090392240564</v>
      </c>
      <c r="F117" s="142">
        <v>1.443898314355763</v>
      </c>
      <c r="G117" s="149">
        <f t="shared" si="14"/>
        <v>4.3619887065963265</v>
      </c>
      <c r="H117" s="150">
        <f t="shared" si="15"/>
        <v>37.778155935154224</v>
      </c>
      <c r="I117" s="150">
        <f t="shared" si="16"/>
        <v>38.56792559610016</v>
      </c>
      <c r="J117" s="151">
        <f t="shared" si="17"/>
        <v>76.34608153125438</v>
      </c>
      <c r="N117" s="129" t="s">
        <v>8</v>
      </c>
      <c r="O117" s="154">
        <f>+E126</f>
        <v>34.22898256969178</v>
      </c>
      <c r="P117" s="154">
        <f>+B126</f>
        <v>487.4400586521587</v>
      </c>
      <c r="Q117" s="155">
        <f>+O117/O119</f>
        <v>0.6610785957582432</v>
      </c>
      <c r="R117" s="155">
        <f>+P117/P119</f>
        <v>0.29094147163668377</v>
      </c>
    </row>
    <row r="118" spans="1:18" s="129" customFormat="1" ht="12.75">
      <c r="A118" s="138" t="s">
        <v>23</v>
      </c>
      <c r="B118" s="142">
        <v>43.85974396216949</v>
      </c>
      <c r="C118" s="147">
        <v>129.76151580153063</v>
      </c>
      <c r="D118" s="148">
        <f t="shared" si="13"/>
        <v>173.62125976370012</v>
      </c>
      <c r="E118" s="142">
        <v>2.897860972984725</v>
      </c>
      <c r="F118" s="142">
        <v>1.544363794569551</v>
      </c>
      <c r="G118" s="149">
        <f t="shared" si="14"/>
        <v>4.442224767554276</v>
      </c>
      <c r="H118" s="150">
        <f t="shared" si="15"/>
        <v>46.75760493515421</v>
      </c>
      <c r="I118" s="150">
        <f t="shared" si="16"/>
        <v>131.3058795961002</v>
      </c>
      <c r="J118" s="151">
        <f t="shared" si="17"/>
        <v>178.0634845312544</v>
      </c>
      <c r="N118" s="129" t="s">
        <v>9</v>
      </c>
      <c r="O118" s="154">
        <f>+F126</f>
        <v>17.548495614172055</v>
      </c>
      <c r="P118" s="154">
        <f>+C126</f>
        <v>1187.94865753903</v>
      </c>
      <c r="Q118" s="155">
        <f>+O118/O119</f>
        <v>0.3389214042417567</v>
      </c>
      <c r="R118" s="155">
        <f>+P118/P119</f>
        <v>0.7090585283633162</v>
      </c>
    </row>
    <row r="119" spans="1:17" s="129" customFormat="1" ht="12.75">
      <c r="A119" s="138" t="s">
        <v>24</v>
      </c>
      <c r="B119" s="142">
        <v>38.56344027289868</v>
      </c>
      <c r="C119" s="147">
        <v>84.30294115382397</v>
      </c>
      <c r="D119" s="148">
        <f t="shared" si="13"/>
        <v>122.86638142672265</v>
      </c>
      <c r="E119" s="142">
        <v>2.6362146622555316</v>
      </c>
      <c r="F119" s="142">
        <v>1.3867174422761919</v>
      </c>
      <c r="G119" s="149">
        <f t="shared" si="14"/>
        <v>4.022932104531724</v>
      </c>
      <c r="H119" s="150">
        <f t="shared" si="15"/>
        <v>41.199654935154214</v>
      </c>
      <c r="I119" s="150">
        <f t="shared" si="16"/>
        <v>85.68965859610016</v>
      </c>
      <c r="J119" s="151">
        <f t="shared" si="17"/>
        <v>126.88931353125437</v>
      </c>
      <c r="O119" s="156">
        <f>SUM(O117:O118)</f>
        <v>51.777478183863835</v>
      </c>
      <c r="P119" s="156">
        <f>SUM(P117:P118)</f>
        <v>1675.3887161911887</v>
      </c>
      <c r="Q119" s="156">
        <f>SUM(O119:P119)</f>
        <v>1727.1661943750526</v>
      </c>
    </row>
    <row r="120" spans="1:16" s="129" customFormat="1" ht="12.75">
      <c r="A120" s="138" t="s">
        <v>25</v>
      </c>
      <c r="B120" s="142">
        <v>41.3221412079163</v>
      </c>
      <c r="C120" s="147">
        <v>119.5349082583864</v>
      </c>
      <c r="D120" s="148">
        <f t="shared" si="13"/>
        <v>160.8570494663027</v>
      </c>
      <c r="E120" s="142">
        <v>2.9915527272379143</v>
      </c>
      <c r="F120" s="142">
        <v>1.492352337713768</v>
      </c>
      <c r="G120" s="149">
        <f t="shared" si="14"/>
        <v>4.483905064951682</v>
      </c>
      <c r="H120" s="150">
        <f t="shared" si="15"/>
        <v>44.31369393515422</v>
      </c>
      <c r="I120" s="150">
        <f t="shared" si="16"/>
        <v>121.02726059610016</v>
      </c>
      <c r="J120" s="151">
        <f t="shared" si="17"/>
        <v>165.3409545312544</v>
      </c>
      <c r="O120" s="155">
        <f>+O119/Q119</f>
        <v>0.029978283706854677</v>
      </c>
      <c r="P120" s="155">
        <f>+P119/Q119</f>
        <v>0.9700217162931453</v>
      </c>
    </row>
    <row r="121" spans="1:10" s="129" customFormat="1" ht="12.75">
      <c r="A121" s="138" t="s">
        <v>26</v>
      </c>
      <c r="B121" s="142">
        <v>40.833062286517674</v>
      </c>
      <c r="C121" s="147">
        <v>90.07520169241292</v>
      </c>
      <c r="D121" s="148">
        <f t="shared" si="13"/>
        <v>130.9082639789306</v>
      </c>
      <c r="E121" s="142">
        <v>2.9753396486365404</v>
      </c>
      <c r="F121" s="142">
        <v>1.4607559036872362</v>
      </c>
      <c r="G121" s="149">
        <f t="shared" si="14"/>
        <v>4.436095552323777</v>
      </c>
      <c r="H121" s="150">
        <f t="shared" si="15"/>
        <v>43.808401935154215</v>
      </c>
      <c r="I121" s="150">
        <f t="shared" si="16"/>
        <v>91.53595759610016</v>
      </c>
      <c r="J121" s="151">
        <f t="shared" si="17"/>
        <v>135.34435953125438</v>
      </c>
    </row>
    <row r="122" spans="1:10" s="129" customFormat="1" ht="12.75">
      <c r="A122" s="138" t="s">
        <v>27</v>
      </c>
      <c r="B122" s="142">
        <v>37.642742578336495</v>
      </c>
      <c r="C122" s="147">
        <v>68.64427637246206</v>
      </c>
      <c r="D122" s="148">
        <f t="shared" si="13"/>
        <v>106.28701895079855</v>
      </c>
      <c r="E122" s="142">
        <v>2.9318743568177292</v>
      </c>
      <c r="F122" s="142">
        <v>1.4199312236380837</v>
      </c>
      <c r="G122" s="149">
        <f t="shared" si="14"/>
        <v>4.351805580455813</v>
      </c>
      <c r="H122" s="150">
        <f t="shared" si="15"/>
        <v>40.574616935154225</v>
      </c>
      <c r="I122" s="150">
        <f t="shared" si="16"/>
        <v>70.06420759610015</v>
      </c>
      <c r="J122" s="151">
        <f t="shared" si="17"/>
        <v>110.63882453125437</v>
      </c>
    </row>
    <row r="123" spans="1:10" s="129" customFormat="1" ht="12.75">
      <c r="A123" s="138" t="s">
        <v>28</v>
      </c>
      <c r="B123" s="142">
        <v>42.24565788470058</v>
      </c>
      <c r="C123" s="147">
        <v>108.48214410269539</v>
      </c>
      <c r="D123" s="148">
        <f t="shared" si="13"/>
        <v>150.72780198739596</v>
      </c>
      <c r="E123" s="142">
        <v>3.109616050453643</v>
      </c>
      <c r="F123" s="142">
        <v>1.5121954934047546</v>
      </c>
      <c r="G123" s="149">
        <f t="shared" si="14"/>
        <v>4.6218115438583975</v>
      </c>
      <c r="H123" s="150">
        <f t="shared" si="15"/>
        <v>45.35527393515422</v>
      </c>
      <c r="I123" s="150">
        <f t="shared" si="16"/>
        <v>109.99433959610015</v>
      </c>
      <c r="J123" s="151">
        <f t="shared" si="17"/>
        <v>155.34961353125436</v>
      </c>
    </row>
    <row r="124" spans="1:10" s="129" customFormat="1" ht="12.75">
      <c r="A124" s="138" t="s">
        <v>29</v>
      </c>
      <c r="B124" s="142">
        <v>38.21373280154873</v>
      </c>
      <c r="C124" s="147">
        <v>88.52583699237553</v>
      </c>
      <c r="D124" s="148">
        <f t="shared" si="13"/>
        <v>126.73956979392426</v>
      </c>
      <c r="E124" s="142">
        <v>2.908799133605494</v>
      </c>
      <c r="F124" s="142">
        <v>1.4349246037246302</v>
      </c>
      <c r="G124" s="149">
        <f t="shared" si="14"/>
        <v>4.343723737330124</v>
      </c>
      <c r="H124" s="150">
        <f t="shared" si="15"/>
        <v>41.12253193515422</v>
      </c>
      <c r="I124" s="150">
        <f t="shared" si="16"/>
        <v>89.96076159610016</v>
      </c>
      <c r="J124" s="151">
        <f t="shared" si="17"/>
        <v>131.08329353125438</v>
      </c>
    </row>
    <row r="125" spans="1:10" s="129" customFormat="1" ht="13.5" thickBot="1">
      <c r="A125" s="138" t="s">
        <v>30</v>
      </c>
      <c r="B125" s="142">
        <v>42.107571156804816</v>
      </c>
      <c r="C125" s="147">
        <v>118.660327746272</v>
      </c>
      <c r="D125" s="148">
        <f t="shared" si="13"/>
        <v>160.76789890307683</v>
      </c>
      <c r="E125" s="142">
        <v>2.2857457783493964</v>
      </c>
      <c r="F125" s="142">
        <v>1.4932618498281456</v>
      </c>
      <c r="G125" s="149">
        <f t="shared" si="14"/>
        <v>3.779007628177542</v>
      </c>
      <c r="H125" s="150">
        <f t="shared" si="15"/>
        <v>44.39331693515421</v>
      </c>
      <c r="I125" s="150">
        <f t="shared" si="16"/>
        <v>120.15358959610015</v>
      </c>
      <c r="J125" s="151">
        <f t="shared" si="17"/>
        <v>164.54690653125436</v>
      </c>
    </row>
    <row r="126" spans="1:10" s="129" customFormat="1" ht="15.75" thickTop="1">
      <c r="A126" s="157" t="s">
        <v>11</v>
      </c>
      <c r="B126" s="158">
        <f>SUM(B114:B125)</f>
        <v>487.4400586521587</v>
      </c>
      <c r="C126" s="159">
        <f aca="true" t="shared" si="18" ref="C126:J126">SUM(C114:C125)</f>
        <v>1187.94865753903</v>
      </c>
      <c r="D126" s="160">
        <f t="shared" si="18"/>
        <v>1675.3887161911885</v>
      </c>
      <c r="E126" s="158">
        <f t="shared" si="18"/>
        <v>34.22898256969178</v>
      </c>
      <c r="F126" s="159">
        <f t="shared" si="18"/>
        <v>17.548495614172055</v>
      </c>
      <c r="G126" s="161">
        <f t="shared" si="18"/>
        <v>51.777478183863835</v>
      </c>
      <c r="H126" s="158">
        <f t="shared" si="18"/>
        <v>521.6690412218505</v>
      </c>
      <c r="I126" s="158">
        <f t="shared" si="18"/>
        <v>1205.497153153202</v>
      </c>
      <c r="J126" s="162">
        <f t="shared" si="18"/>
        <v>1727.1661943750526</v>
      </c>
    </row>
    <row r="127" spans="1:10" s="129" customFormat="1" ht="13.5" thickBot="1">
      <c r="A127" s="163"/>
      <c r="B127" s="164">
        <f>+B126/D126</f>
        <v>0.29094147163668377</v>
      </c>
      <c r="C127" s="165">
        <f>+C126/D126</f>
        <v>0.7090585283633163</v>
      </c>
      <c r="D127" s="166">
        <f>+D126/J126</f>
        <v>0.9700217162931452</v>
      </c>
      <c r="E127" s="167">
        <f>+E126/G126</f>
        <v>0.6610785957582432</v>
      </c>
      <c r="F127" s="165">
        <f>+F126/G126</f>
        <v>0.3389214042417567</v>
      </c>
      <c r="G127" s="168">
        <f>+G126/J126</f>
        <v>0.029978283706854677</v>
      </c>
      <c r="H127" s="169">
        <f>+H126/J126</f>
        <v>0.30203754735403915</v>
      </c>
      <c r="I127" s="170">
        <f>+I126/J126</f>
        <v>0.6979624526459608</v>
      </c>
      <c r="J127" s="171"/>
    </row>
    <row r="129" spans="9:11" ht="12.75">
      <c r="I129" s="2"/>
      <c r="J129" s="2"/>
      <c r="K129" s="2"/>
    </row>
    <row r="148" spans="9:12" ht="12.75">
      <c r="I148" s="316"/>
      <c r="J148" s="317"/>
      <c r="K148" s="317"/>
      <c r="L148" s="317"/>
    </row>
    <row r="149" spans="9:12" ht="12.75">
      <c r="I149" s="30"/>
      <c r="J149" s="30"/>
      <c r="K149" s="85"/>
      <c r="L149" s="315"/>
    </row>
    <row r="150" spans="9:12" ht="12.75">
      <c r="I150" s="8"/>
      <c r="J150" s="8"/>
      <c r="K150" s="2"/>
      <c r="L150" s="315"/>
    </row>
    <row r="151" spans="9:12" ht="12.75">
      <c r="I151" s="11"/>
      <c r="J151" s="11"/>
      <c r="K151" s="11"/>
      <c r="L151" s="11"/>
    </row>
    <row r="152" spans="9:12" ht="12.75">
      <c r="I152" s="11"/>
      <c r="J152" s="11"/>
      <c r="K152" s="11"/>
      <c r="L152" s="11"/>
    </row>
    <row r="153" spans="9:12" ht="12.75">
      <c r="I153" s="11"/>
      <c r="J153" s="11"/>
      <c r="K153" s="11"/>
      <c r="L153" s="11"/>
    </row>
    <row r="154" spans="9:12" ht="12.75">
      <c r="I154" s="11"/>
      <c r="J154" s="11"/>
      <c r="K154" s="11"/>
      <c r="L154" s="11"/>
    </row>
    <row r="155" spans="9:12" ht="12.75">
      <c r="I155" s="11"/>
      <c r="J155" s="11"/>
      <c r="K155" s="11"/>
      <c r="L155" s="11"/>
    </row>
    <row r="156" spans="9:12" ht="12.75">
      <c r="I156" s="11"/>
      <c r="J156" s="11"/>
      <c r="K156" s="11"/>
      <c r="L156" s="11"/>
    </row>
    <row r="157" spans="9:12" ht="12.75">
      <c r="I157" s="11"/>
      <c r="J157" s="11"/>
      <c r="K157" s="11"/>
      <c r="L157" s="11"/>
    </row>
    <row r="158" spans="9:12" ht="12.75">
      <c r="I158" s="11"/>
      <c r="J158" s="11"/>
      <c r="K158" s="11"/>
      <c r="L158" s="11"/>
    </row>
    <row r="159" spans="9:12" ht="12.75">
      <c r="I159" s="11"/>
      <c r="J159" s="11"/>
      <c r="K159" s="11"/>
      <c r="L159" s="11"/>
    </row>
    <row r="160" spans="9:12" ht="12.75">
      <c r="I160" s="11"/>
      <c r="J160" s="11"/>
      <c r="K160" s="11"/>
      <c r="L160" s="11"/>
    </row>
    <row r="161" spans="9:12" ht="12.75">
      <c r="I161" s="11"/>
      <c r="J161" s="11"/>
      <c r="K161" s="11"/>
      <c r="L161" s="11"/>
    </row>
    <row r="162" spans="9:12" ht="12.75">
      <c r="I162" s="11"/>
      <c r="J162" s="11"/>
      <c r="K162" s="11"/>
      <c r="L162" s="11"/>
    </row>
    <row r="163" spans="9:12" ht="12.75">
      <c r="I163" s="11"/>
      <c r="J163" s="11"/>
      <c r="K163" s="11"/>
      <c r="L163" s="11"/>
    </row>
    <row r="164" spans="9:12" ht="12.75">
      <c r="I164" s="86"/>
      <c r="J164" s="86"/>
      <c r="K164" s="49"/>
      <c r="L164" s="2"/>
    </row>
    <row r="165" spans="9:12" ht="12.75">
      <c r="I165" s="2"/>
      <c r="J165" s="2"/>
      <c r="K165" s="2"/>
      <c r="L165" s="2"/>
    </row>
  </sheetData>
  <sheetProtection/>
  <mergeCells count="16">
    <mergeCell ref="A70:A71"/>
    <mergeCell ref="B111:J111"/>
    <mergeCell ref="J112:J113"/>
    <mergeCell ref="B8:D8"/>
    <mergeCell ref="E8:G8"/>
    <mergeCell ref="J70:J71"/>
    <mergeCell ref="B70:D70"/>
    <mergeCell ref="E70:G70"/>
    <mergeCell ref="H70:I70"/>
    <mergeCell ref="B7:G7"/>
    <mergeCell ref="H8:I8"/>
    <mergeCell ref="J8:J9"/>
    <mergeCell ref="L149:L150"/>
    <mergeCell ref="I148:L148"/>
    <mergeCell ref="B50:C50"/>
    <mergeCell ref="D49:D50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4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Normal="90" zoomScaleSheetLayoutView="100" zoomScalePageLayoutView="80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2" max="2" width="13.7109375" style="0" customWidth="1"/>
    <col min="3" max="3" width="15.7109375" style="0" customWidth="1"/>
    <col min="4" max="4" width="16.00390625" style="0" customWidth="1"/>
    <col min="5" max="5" width="13.57421875" style="0" customWidth="1"/>
    <col min="6" max="6" width="16.28125" style="0" customWidth="1"/>
    <col min="7" max="7" width="14.8515625" style="0" customWidth="1"/>
    <col min="8" max="8" width="17.140625" style="0" customWidth="1"/>
    <col min="12" max="12" width="12.28125" style="0" customWidth="1"/>
    <col min="13" max="13" width="16.8515625" style="0" customWidth="1"/>
  </cols>
  <sheetData>
    <row r="1" spans="1:2" ht="18">
      <c r="A1" s="83" t="s">
        <v>77</v>
      </c>
      <c r="B1" s="83"/>
    </row>
    <row r="4" spans="1:2" ht="15.75">
      <c r="A4" s="31" t="s">
        <v>78</v>
      </c>
      <c r="B4" s="31"/>
    </row>
    <row r="5" spans="6:8" ht="13.5" thickBot="1">
      <c r="F5" s="2"/>
      <c r="G5" s="2"/>
      <c r="H5" s="2"/>
    </row>
    <row r="6" spans="1:12" ht="12.75">
      <c r="A6" s="300" t="s">
        <v>13</v>
      </c>
      <c r="B6" s="289"/>
      <c r="C6" s="290" t="s">
        <v>69</v>
      </c>
      <c r="D6" s="290"/>
      <c r="E6" s="290"/>
      <c r="F6" s="290"/>
      <c r="G6" s="292"/>
      <c r="H6" s="258" t="s">
        <v>0</v>
      </c>
      <c r="I6" s="336" t="s">
        <v>41</v>
      </c>
      <c r="J6" s="337"/>
      <c r="K6" s="337"/>
      <c r="L6" s="338"/>
    </row>
    <row r="7" spans="1:12" ht="56.25" customHeight="1">
      <c r="A7" s="301"/>
      <c r="B7" s="346" t="s">
        <v>38</v>
      </c>
      <c r="C7" s="347"/>
      <c r="D7" s="348"/>
      <c r="E7" s="259" t="s">
        <v>39</v>
      </c>
      <c r="F7" s="260" t="s">
        <v>35</v>
      </c>
      <c r="G7" s="344" t="s">
        <v>40</v>
      </c>
      <c r="H7" s="261" t="s">
        <v>14</v>
      </c>
      <c r="I7" s="339"/>
      <c r="J7" s="340"/>
      <c r="K7" s="340"/>
      <c r="L7" s="341"/>
    </row>
    <row r="8" spans="1:12" ht="12.75">
      <c r="A8" s="334"/>
      <c r="B8" s="212" t="s">
        <v>6</v>
      </c>
      <c r="C8" s="293" t="s">
        <v>5</v>
      </c>
      <c r="D8" s="212" t="s">
        <v>1</v>
      </c>
      <c r="E8" s="295"/>
      <c r="F8" s="209" t="s">
        <v>6</v>
      </c>
      <c r="G8" s="345"/>
      <c r="H8" s="263" t="s">
        <v>1</v>
      </c>
      <c r="I8" s="264" t="s">
        <v>1</v>
      </c>
      <c r="J8" s="265" t="s">
        <v>5</v>
      </c>
      <c r="K8" s="265" t="s">
        <v>6</v>
      </c>
      <c r="L8" s="266" t="s">
        <v>11</v>
      </c>
    </row>
    <row r="9" spans="1:12" ht="12.75">
      <c r="A9" s="174" t="s">
        <v>19</v>
      </c>
      <c r="B9" s="175">
        <v>7.006817</v>
      </c>
      <c r="C9" s="142">
        <v>49.86494499999999</v>
      </c>
      <c r="D9" s="294">
        <v>9.530600000000002</v>
      </c>
      <c r="E9" s="296">
        <f>+D9+C9+B9</f>
        <v>66.402362</v>
      </c>
      <c r="F9" s="139">
        <v>154.08505024288002</v>
      </c>
      <c r="G9" s="176">
        <f aca="true" t="shared" si="0" ref="G9:G20">+F9+D9+C9+B9</f>
        <v>220.48741224288</v>
      </c>
      <c r="H9" s="177">
        <v>11.29948501</v>
      </c>
      <c r="I9" s="178">
        <f aca="true" t="shared" si="1" ref="I9:I20">+H9+D9</f>
        <v>20.83008501</v>
      </c>
      <c r="J9" s="179">
        <f aca="true" t="shared" si="2" ref="J9:J20">+C9</f>
        <v>49.86494499999999</v>
      </c>
      <c r="K9" s="179">
        <f aca="true" t="shared" si="3" ref="K9:K20">+F9+B9</f>
        <v>161.09186724288003</v>
      </c>
      <c r="L9" s="103">
        <f>SUM(I9:K9)</f>
        <v>231.78689725288</v>
      </c>
    </row>
    <row r="10" spans="1:12" ht="12.75">
      <c r="A10" s="180" t="s">
        <v>20</v>
      </c>
      <c r="B10" s="101">
        <v>10.149472</v>
      </c>
      <c r="C10" s="142">
        <v>43.482349</v>
      </c>
      <c r="D10" s="142">
        <v>5.43634</v>
      </c>
      <c r="E10" s="296">
        <f aca="true" t="shared" si="4" ref="E10:E20">+D10+C10+B10</f>
        <v>59.068161</v>
      </c>
      <c r="F10" s="142">
        <v>128.41618338551024</v>
      </c>
      <c r="G10" s="181">
        <f t="shared" si="0"/>
        <v>187.48434438551024</v>
      </c>
      <c r="H10" s="182">
        <v>10.97563501</v>
      </c>
      <c r="I10" s="183">
        <f t="shared" si="1"/>
        <v>16.41197501</v>
      </c>
      <c r="J10" s="184">
        <f t="shared" si="2"/>
        <v>43.482349</v>
      </c>
      <c r="K10" s="184">
        <f t="shared" si="3"/>
        <v>138.56565538551024</v>
      </c>
      <c r="L10" s="103">
        <f aca="true" t="shared" si="5" ref="L10:L20">SUM(I10:K10)</f>
        <v>198.45997939551023</v>
      </c>
    </row>
    <row r="11" spans="1:12" ht="12.75">
      <c r="A11" s="180" t="s">
        <v>21</v>
      </c>
      <c r="B11" s="101">
        <v>8.246093</v>
      </c>
      <c r="C11" s="142">
        <v>50.93966300000001</v>
      </c>
      <c r="D11" s="142">
        <v>1.450461</v>
      </c>
      <c r="E11" s="296">
        <f t="shared" si="4"/>
        <v>60.63621700000001</v>
      </c>
      <c r="F11" s="142">
        <v>147.05654979437156</v>
      </c>
      <c r="G11" s="181">
        <f t="shared" si="0"/>
        <v>207.69276679437158</v>
      </c>
      <c r="H11" s="182">
        <v>11.359244010000001</v>
      </c>
      <c r="I11" s="183">
        <f t="shared" si="1"/>
        <v>12.809705010000002</v>
      </c>
      <c r="J11" s="184">
        <f t="shared" si="2"/>
        <v>50.93966300000001</v>
      </c>
      <c r="K11" s="184">
        <f t="shared" si="3"/>
        <v>155.30264279437156</v>
      </c>
      <c r="L11" s="103">
        <f t="shared" si="5"/>
        <v>219.05201080437158</v>
      </c>
    </row>
    <row r="12" spans="1:12" ht="12.75">
      <c r="A12" s="180" t="s">
        <v>22</v>
      </c>
      <c r="B12" s="101">
        <v>8.457002000000001</v>
      </c>
      <c r="C12" s="142">
        <v>46.616969000000005</v>
      </c>
      <c r="D12" s="142">
        <v>1.3434570000000001</v>
      </c>
      <c r="E12" s="296">
        <f t="shared" si="4"/>
        <v>56.41742800000001</v>
      </c>
      <c r="F12" s="142">
        <v>142.47562951621518</v>
      </c>
      <c r="G12" s="181">
        <f t="shared" si="0"/>
        <v>198.89305751621518</v>
      </c>
      <c r="H12" s="182">
        <v>12.76591701</v>
      </c>
      <c r="I12" s="183">
        <f t="shared" si="1"/>
        <v>14.109374010000002</v>
      </c>
      <c r="J12" s="184">
        <f t="shared" si="2"/>
        <v>46.616969000000005</v>
      </c>
      <c r="K12" s="184">
        <f t="shared" si="3"/>
        <v>150.93263151621517</v>
      </c>
      <c r="L12" s="103">
        <f t="shared" si="5"/>
        <v>211.65897452621516</v>
      </c>
    </row>
    <row r="13" spans="1:12" ht="12.75">
      <c r="A13" s="180" t="s">
        <v>23</v>
      </c>
      <c r="B13" s="101">
        <v>8.505767</v>
      </c>
      <c r="C13" s="142">
        <v>49.008863000000005</v>
      </c>
      <c r="D13" s="142">
        <v>1.370059</v>
      </c>
      <c r="E13" s="296">
        <f t="shared" si="4"/>
        <v>58.884689</v>
      </c>
      <c r="F13" s="142">
        <v>138.4970576984336</v>
      </c>
      <c r="G13" s="181">
        <f t="shared" si="0"/>
        <v>197.38174669843357</v>
      </c>
      <c r="H13" s="182">
        <v>12.729090010000002</v>
      </c>
      <c r="I13" s="183">
        <f t="shared" si="1"/>
        <v>14.099149010000001</v>
      </c>
      <c r="J13" s="184">
        <f t="shared" si="2"/>
        <v>49.008863000000005</v>
      </c>
      <c r="K13" s="184">
        <f t="shared" si="3"/>
        <v>147.00282469843359</v>
      </c>
      <c r="L13" s="103">
        <f t="shared" si="5"/>
        <v>210.1108367084336</v>
      </c>
    </row>
    <row r="14" spans="1:12" ht="12.75">
      <c r="A14" s="180" t="s">
        <v>24</v>
      </c>
      <c r="B14" s="101">
        <v>8.404179000000001</v>
      </c>
      <c r="C14" s="142">
        <v>44.85982800000001</v>
      </c>
      <c r="D14" s="142">
        <v>1.3111659999999998</v>
      </c>
      <c r="E14" s="296">
        <f t="shared" si="4"/>
        <v>54.57517300000001</v>
      </c>
      <c r="F14" s="142">
        <v>146.34981964300303</v>
      </c>
      <c r="G14" s="181">
        <f t="shared" si="0"/>
        <v>200.924992643003</v>
      </c>
      <c r="H14" s="182">
        <v>9.000475009999999</v>
      </c>
      <c r="I14" s="183">
        <f t="shared" si="1"/>
        <v>10.311641009999999</v>
      </c>
      <c r="J14" s="184">
        <f t="shared" si="2"/>
        <v>44.85982800000001</v>
      </c>
      <c r="K14" s="184">
        <f t="shared" si="3"/>
        <v>154.75399864300303</v>
      </c>
      <c r="L14" s="103">
        <f t="shared" si="5"/>
        <v>209.92546765300304</v>
      </c>
    </row>
    <row r="15" spans="1:12" ht="12.75">
      <c r="A15" s="180" t="s">
        <v>25</v>
      </c>
      <c r="B15" s="101">
        <v>9.001311</v>
      </c>
      <c r="C15" s="142">
        <v>45.384346</v>
      </c>
      <c r="D15" s="142">
        <v>1.086504</v>
      </c>
      <c r="E15" s="296">
        <f t="shared" si="4"/>
        <v>55.472161</v>
      </c>
      <c r="F15" s="142">
        <v>138.4806884820443</v>
      </c>
      <c r="G15" s="181">
        <f t="shared" si="0"/>
        <v>193.95284948204426</v>
      </c>
      <c r="H15" s="182">
        <v>11.67993201</v>
      </c>
      <c r="I15" s="183">
        <f t="shared" si="1"/>
        <v>12.76643601</v>
      </c>
      <c r="J15" s="184">
        <f t="shared" si="2"/>
        <v>45.384346</v>
      </c>
      <c r="K15" s="184">
        <f t="shared" si="3"/>
        <v>147.48199948204427</v>
      </c>
      <c r="L15" s="103">
        <f t="shared" si="5"/>
        <v>205.63278149204427</v>
      </c>
    </row>
    <row r="16" spans="1:12" ht="12.75">
      <c r="A16" s="180" t="s">
        <v>26</v>
      </c>
      <c r="B16" s="101">
        <v>8.878235</v>
      </c>
      <c r="C16" s="142">
        <v>43.868286000000005</v>
      </c>
      <c r="D16" s="142">
        <v>0.958447</v>
      </c>
      <c r="E16" s="296">
        <f t="shared" si="4"/>
        <v>53.70496800000001</v>
      </c>
      <c r="F16" s="142">
        <v>163.71395118559667</v>
      </c>
      <c r="G16" s="181">
        <f t="shared" si="0"/>
        <v>217.41891918559668</v>
      </c>
      <c r="H16" s="182">
        <v>10.933156010000001</v>
      </c>
      <c r="I16" s="183">
        <f t="shared" si="1"/>
        <v>11.89160301</v>
      </c>
      <c r="J16" s="184">
        <f t="shared" si="2"/>
        <v>43.868286000000005</v>
      </c>
      <c r="K16" s="184">
        <f t="shared" si="3"/>
        <v>172.59218618559666</v>
      </c>
      <c r="L16" s="103">
        <f t="shared" si="5"/>
        <v>228.35207519559668</v>
      </c>
    </row>
    <row r="17" spans="1:12" ht="12.75">
      <c r="A17" s="180" t="s">
        <v>27</v>
      </c>
      <c r="B17" s="101">
        <v>9.248533</v>
      </c>
      <c r="C17" s="142">
        <v>42.798190000000005</v>
      </c>
      <c r="D17" s="142">
        <v>0.843113</v>
      </c>
      <c r="E17" s="296">
        <f t="shared" si="4"/>
        <v>52.88983600000001</v>
      </c>
      <c r="F17" s="142">
        <v>158.29443071512904</v>
      </c>
      <c r="G17" s="181">
        <f t="shared" si="0"/>
        <v>211.18426671512904</v>
      </c>
      <c r="H17" s="182">
        <v>10.421184010000001</v>
      </c>
      <c r="I17" s="183">
        <f t="shared" si="1"/>
        <v>11.264297010000002</v>
      </c>
      <c r="J17" s="184">
        <f t="shared" si="2"/>
        <v>42.798190000000005</v>
      </c>
      <c r="K17" s="184">
        <f t="shared" si="3"/>
        <v>167.54296371512905</v>
      </c>
      <c r="L17" s="103">
        <f t="shared" si="5"/>
        <v>221.60545072512906</v>
      </c>
    </row>
    <row r="18" spans="1:12" ht="12.75">
      <c r="A18" s="180" t="s">
        <v>28</v>
      </c>
      <c r="B18" s="101">
        <v>9.660602999999998</v>
      </c>
      <c r="C18" s="142">
        <v>48.517455</v>
      </c>
      <c r="D18" s="142">
        <v>0.9277489999999999</v>
      </c>
      <c r="E18" s="296">
        <f t="shared" si="4"/>
        <v>59.105807</v>
      </c>
      <c r="F18" s="142">
        <v>168.53273897502237</v>
      </c>
      <c r="G18" s="181">
        <f t="shared" si="0"/>
        <v>227.63854597502237</v>
      </c>
      <c r="H18" s="182">
        <v>10.563040010000002</v>
      </c>
      <c r="I18" s="183">
        <f t="shared" si="1"/>
        <v>11.490789010000002</v>
      </c>
      <c r="J18" s="184">
        <f t="shared" si="2"/>
        <v>48.517455</v>
      </c>
      <c r="K18" s="184">
        <f t="shared" si="3"/>
        <v>178.19334197502238</v>
      </c>
      <c r="L18" s="103">
        <f t="shared" si="5"/>
        <v>238.20158598502238</v>
      </c>
    </row>
    <row r="19" spans="1:12" ht="12.75">
      <c r="A19" s="180" t="s">
        <v>29</v>
      </c>
      <c r="B19" s="101">
        <v>9.467446</v>
      </c>
      <c r="C19" s="142">
        <v>48.183434</v>
      </c>
      <c r="D19" s="142">
        <v>1.158229</v>
      </c>
      <c r="E19" s="296">
        <f t="shared" si="4"/>
        <v>58.809109</v>
      </c>
      <c r="F19" s="142">
        <v>129.90074240120822</v>
      </c>
      <c r="G19" s="181">
        <f t="shared" si="0"/>
        <v>188.70985140120823</v>
      </c>
      <c r="H19" s="182">
        <v>10.95976201</v>
      </c>
      <c r="I19" s="183">
        <f t="shared" si="1"/>
        <v>12.11799101</v>
      </c>
      <c r="J19" s="184">
        <f t="shared" si="2"/>
        <v>48.183434</v>
      </c>
      <c r="K19" s="184">
        <f t="shared" si="3"/>
        <v>139.36818840120822</v>
      </c>
      <c r="L19" s="103">
        <f t="shared" si="5"/>
        <v>199.66961341120822</v>
      </c>
    </row>
    <row r="20" spans="1:12" ht="13.5" thickBot="1">
      <c r="A20" s="180" t="s">
        <v>30</v>
      </c>
      <c r="B20" s="101">
        <v>10.702048000000001</v>
      </c>
      <c r="C20" s="142">
        <v>48.724577</v>
      </c>
      <c r="D20" s="142">
        <v>0.8768119999999999</v>
      </c>
      <c r="E20" s="297">
        <f t="shared" si="4"/>
        <v>60.303437</v>
      </c>
      <c r="F20" s="142">
        <v>141.47105676013564</v>
      </c>
      <c r="G20" s="181">
        <f t="shared" si="0"/>
        <v>201.7744937601356</v>
      </c>
      <c r="H20" s="182">
        <v>11.52002801</v>
      </c>
      <c r="I20" s="183">
        <f t="shared" si="1"/>
        <v>12.39684001</v>
      </c>
      <c r="J20" s="184">
        <f t="shared" si="2"/>
        <v>48.724577</v>
      </c>
      <c r="K20" s="184">
        <f t="shared" si="3"/>
        <v>152.17310476013563</v>
      </c>
      <c r="L20" s="103">
        <f t="shared" si="5"/>
        <v>213.29452177013562</v>
      </c>
    </row>
    <row r="21" spans="1:14" ht="15.75" thickTop="1">
      <c r="A21" s="185" t="s">
        <v>11</v>
      </c>
      <c r="B21" s="158">
        <f>SUM(B9:B20)</f>
        <v>107.72750599999999</v>
      </c>
      <c r="C21" s="158">
        <f aca="true" t="shared" si="6" ref="C21:L21">SUM(C9:C20)</f>
        <v>562.2489049999999</v>
      </c>
      <c r="D21" s="159">
        <f t="shared" si="6"/>
        <v>26.292937000000002</v>
      </c>
      <c r="E21" s="158">
        <f t="shared" si="6"/>
        <v>696.2693480000002</v>
      </c>
      <c r="F21" s="186">
        <f t="shared" si="6"/>
        <v>1757.27389879955</v>
      </c>
      <c r="G21" s="187">
        <f t="shared" si="6"/>
        <v>2453.5432467995497</v>
      </c>
      <c r="H21" s="188">
        <f t="shared" si="6"/>
        <v>134.20694812000002</v>
      </c>
      <c r="I21" s="189">
        <f t="shared" si="6"/>
        <v>160.49988512000002</v>
      </c>
      <c r="J21" s="158">
        <f t="shared" si="6"/>
        <v>562.2489049999999</v>
      </c>
      <c r="K21" s="190">
        <f t="shared" si="6"/>
        <v>1865.0014047995496</v>
      </c>
      <c r="L21" s="162">
        <f t="shared" si="6"/>
        <v>2587.75019491955</v>
      </c>
      <c r="M21" s="92"/>
      <c r="N21" s="92">
        <f>+F21+G21</f>
        <v>4210.8171455991</v>
      </c>
    </row>
    <row r="22" spans="1:12" ht="13.5" thickBot="1">
      <c r="A22" s="191"/>
      <c r="B22" s="291">
        <f>+B21/E21</f>
        <v>0.1547210232784798</v>
      </c>
      <c r="C22" s="291">
        <f>+C21/F21</f>
        <v>0.3199551904709278</v>
      </c>
      <c r="D22" s="193">
        <f>+D21/F21</f>
        <v>0.014962344241248647</v>
      </c>
      <c r="E22" s="194"/>
      <c r="F22" s="192">
        <f>+F21/G21</f>
        <v>0.7162188402799798</v>
      </c>
      <c r="G22" s="195">
        <f>+G21/L21</f>
        <v>0.9481375952039403</v>
      </c>
      <c r="H22" s="196">
        <f>+H21/L21</f>
        <v>0.05186240479605968</v>
      </c>
      <c r="I22" s="197">
        <f>+I21/$L$21</f>
        <v>0.062022943881949844</v>
      </c>
      <c r="J22" s="164">
        <f>+J21/$L$21</f>
        <v>0.21727325384955853</v>
      </c>
      <c r="K22" s="198">
        <f>+K21/$L$21</f>
        <v>0.7207038022684915</v>
      </c>
      <c r="L22" s="111"/>
    </row>
    <row r="23" spans="8:16" ht="12.75">
      <c r="H23" s="254"/>
      <c r="I23" s="91"/>
      <c r="N23" s="253">
        <f>N26/Q26</f>
        <v>0.010716312840336941</v>
      </c>
      <c r="O23" s="253">
        <f>O26/Q26</f>
        <v>0.22915793546064797</v>
      </c>
      <c r="P23" s="253">
        <f>P26/Q26</f>
        <v>0.760125751699015</v>
      </c>
    </row>
    <row r="24" spans="14:16" ht="12.75">
      <c r="N24" s="335" t="s">
        <v>38</v>
      </c>
      <c r="O24" s="335"/>
      <c r="P24" t="s">
        <v>35</v>
      </c>
    </row>
    <row r="25" spans="14:16" ht="12.75">
      <c r="N25" s="14" t="s">
        <v>1</v>
      </c>
      <c r="O25" s="14" t="s">
        <v>5</v>
      </c>
      <c r="P25" s="13" t="s">
        <v>6</v>
      </c>
    </row>
    <row r="26" spans="13:17" ht="12.75">
      <c r="M26" t="s">
        <v>4</v>
      </c>
      <c r="N26" s="15">
        <f>+D21</f>
        <v>26.292937000000002</v>
      </c>
      <c r="O26" s="15">
        <f>+C21</f>
        <v>562.2489049999999</v>
      </c>
      <c r="P26" s="7">
        <f>+K21</f>
        <v>1865.0014047995496</v>
      </c>
      <c r="Q26" s="10">
        <f>SUM(N26:P26)</f>
        <v>2453.5432467995497</v>
      </c>
    </row>
    <row r="27" spans="13:17" ht="12.75">
      <c r="M27" t="s">
        <v>0</v>
      </c>
      <c r="N27" s="7">
        <f>+H21</f>
        <v>134.20694812000002</v>
      </c>
      <c r="Q27" s="10">
        <f>SUM(N27:P27)</f>
        <v>134.20694812000002</v>
      </c>
    </row>
    <row r="28" spans="14:17" ht="12.75">
      <c r="N28" s="10">
        <f>SUM(N26:N27)</f>
        <v>160.49988512000002</v>
      </c>
      <c r="O28" s="10">
        <f>SUM(O26:O27)</f>
        <v>562.2489049999999</v>
      </c>
      <c r="P28" s="10">
        <f>SUM(P26:P27)</f>
        <v>1865.0014047995496</v>
      </c>
      <c r="Q28" s="10">
        <f>SUM(N28:P28)</f>
        <v>2587.7501949195494</v>
      </c>
    </row>
    <row r="29" spans="14:16" ht="12.75">
      <c r="N29" s="19">
        <f>+N28/$Q$28</f>
        <v>0.06202294388194986</v>
      </c>
      <c r="O29" s="19">
        <f>+O28/$Q$28</f>
        <v>0.21727325384955856</v>
      </c>
      <c r="P29" s="19">
        <f>+P28/$Q$28</f>
        <v>0.7207038022684916</v>
      </c>
    </row>
    <row r="31" spans="14:16" ht="12.75">
      <c r="N31" s="35">
        <f>+N26/$Q$28</f>
        <v>0.010160539085890175</v>
      </c>
      <c r="O31" s="35">
        <f>+O26/$Q$28</f>
        <v>0.21727325384955856</v>
      </c>
      <c r="P31" s="35">
        <f>+P26/$Q$28</f>
        <v>0.7207038022684916</v>
      </c>
    </row>
    <row r="32" spans="14:16" ht="12.75">
      <c r="N32" s="35">
        <f>+N27/Q28</f>
        <v>0.051862404796059684</v>
      </c>
      <c r="O32" s="91"/>
      <c r="P32" s="91"/>
    </row>
    <row r="33" spans="14:16" ht="12.75">
      <c r="N33" s="19">
        <f>+N28/$Q$28</f>
        <v>0.06202294388194986</v>
      </c>
      <c r="O33" s="19">
        <f>+O28/$Q$28</f>
        <v>0.21727325384955856</v>
      </c>
      <c r="P33" s="19">
        <f>+P28/$Q$28</f>
        <v>0.7207038022684916</v>
      </c>
    </row>
    <row r="50" spans="1:2" ht="15.75">
      <c r="A50" s="31" t="s">
        <v>79</v>
      </c>
      <c r="B50" s="31"/>
    </row>
    <row r="52" ht="13.5" thickBot="1"/>
    <row r="53" spans="1:4" ht="12.75">
      <c r="A53" s="300" t="s">
        <v>13</v>
      </c>
      <c r="B53" s="342" t="s">
        <v>4</v>
      </c>
      <c r="C53" s="395"/>
      <c r="D53" s="130"/>
    </row>
    <row r="54" spans="1:17" ht="56.25" customHeight="1">
      <c r="A54" s="301"/>
      <c r="B54" s="393" t="s">
        <v>15</v>
      </c>
      <c r="C54" s="394" t="s">
        <v>16</v>
      </c>
      <c r="D54" s="267" t="s">
        <v>36</v>
      </c>
      <c r="P54" s="2"/>
      <c r="Q54" s="2"/>
    </row>
    <row r="55" spans="1:17" ht="12.75">
      <c r="A55" s="334"/>
      <c r="B55" s="262" t="s">
        <v>1</v>
      </c>
      <c r="C55" s="209" t="s">
        <v>7</v>
      </c>
      <c r="D55" s="268"/>
      <c r="P55" s="2" t="s">
        <v>8</v>
      </c>
      <c r="Q55" s="2" t="s">
        <v>9</v>
      </c>
    </row>
    <row r="56" spans="1:17" ht="12.75">
      <c r="A56" s="174" t="s">
        <v>19</v>
      </c>
      <c r="B56" s="139">
        <v>44.985471935154216</v>
      </c>
      <c r="C56" s="137">
        <v>136.46287559610013</v>
      </c>
      <c r="D56" s="204">
        <f>SUM(B56:C56)</f>
        <v>181.44834753125434</v>
      </c>
      <c r="P56" s="8" t="s">
        <v>1</v>
      </c>
      <c r="Q56" s="8" t="s">
        <v>7</v>
      </c>
    </row>
    <row r="57" spans="1:18" ht="12.75">
      <c r="A57" s="180" t="s">
        <v>20</v>
      </c>
      <c r="B57" s="142">
        <v>40.239240935154214</v>
      </c>
      <c r="C57" s="146">
        <v>53.71835459610014</v>
      </c>
      <c r="D57" s="205">
        <f aca="true" t="shared" si="7" ref="D57:D67">SUM(B57:C57)</f>
        <v>93.95759553125436</v>
      </c>
      <c r="P57" s="11">
        <f>+B68</f>
        <v>521.6690412218505</v>
      </c>
      <c r="Q57" s="11">
        <f>+C68</f>
        <v>1205.497153153202</v>
      </c>
      <c r="R57" s="10">
        <f>SUM(P57:Q57)</f>
        <v>1727.1661943750523</v>
      </c>
    </row>
    <row r="58" spans="1:17" ht="12.75">
      <c r="A58" s="180" t="s">
        <v>21</v>
      </c>
      <c r="B58" s="142">
        <v>51.14107693515421</v>
      </c>
      <c r="C58" s="146">
        <v>157.01634259610017</v>
      </c>
      <c r="D58" s="205">
        <f t="shared" si="7"/>
        <v>208.1574195312544</v>
      </c>
      <c r="P58" s="19">
        <f>+P57/R57</f>
        <v>0.3020375473540392</v>
      </c>
      <c r="Q58" s="19">
        <f>+Q57/R57</f>
        <v>0.6979624526459609</v>
      </c>
    </row>
    <row r="59" spans="1:4" ht="12.75">
      <c r="A59" s="180" t="s">
        <v>22</v>
      </c>
      <c r="B59" s="142">
        <v>37.778155935154224</v>
      </c>
      <c r="C59" s="146">
        <v>38.56792559610016</v>
      </c>
      <c r="D59" s="205">
        <f t="shared" si="7"/>
        <v>76.34608153125438</v>
      </c>
    </row>
    <row r="60" spans="1:4" ht="12.75">
      <c r="A60" s="180" t="s">
        <v>23</v>
      </c>
      <c r="B60" s="142">
        <v>46.75760493515421</v>
      </c>
      <c r="C60" s="146">
        <v>131.3058795961002</v>
      </c>
      <c r="D60" s="205">
        <f t="shared" si="7"/>
        <v>178.0634845312544</v>
      </c>
    </row>
    <row r="61" spans="1:4" ht="12.75">
      <c r="A61" s="180" t="s">
        <v>24</v>
      </c>
      <c r="B61" s="142">
        <v>41.199654935154214</v>
      </c>
      <c r="C61" s="146">
        <v>85.68965859610016</v>
      </c>
      <c r="D61" s="205">
        <f t="shared" si="7"/>
        <v>126.88931353125437</v>
      </c>
    </row>
    <row r="62" spans="1:4" ht="12.75">
      <c r="A62" s="180" t="s">
        <v>25</v>
      </c>
      <c r="B62" s="142">
        <v>44.31369393515422</v>
      </c>
      <c r="C62" s="146">
        <v>121.02726059610016</v>
      </c>
      <c r="D62" s="205">
        <f t="shared" si="7"/>
        <v>165.3409545312544</v>
      </c>
    </row>
    <row r="63" spans="1:4" ht="12.75">
      <c r="A63" s="180" t="s">
        <v>26</v>
      </c>
      <c r="B63" s="142">
        <v>43.808401935154215</v>
      </c>
      <c r="C63" s="146">
        <v>91.53595759610016</v>
      </c>
      <c r="D63" s="205">
        <f t="shared" si="7"/>
        <v>135.34435953125438</v>
      </c>
    </row>
    <row r="64" spans="1:4" ht="12.75">
      <c r="A64" s="180" t="s">
        <v>27</v>
      </c>
      <c r="B64" s="142">
        <v>40.574616935154225</v>
      </c>
      <c r="C64" s="146">
        <v>70.06420759610015</v>
      </c>
      <c r="D64" s="205">
        <f t="shared" si="7"/>
        <v>110.63882453125437</v>
      </c>
    </row>
    <row r="65" spans="1:4" ht="12.75">
      <c r="A65" s="180" t="s">
        <v>28</v>
      </c>
      <c r="B65" s="142">
        <v>45.35527393515422</v>
      </c>
      <c r="C65" s="146">
        <v>109.99433959610015</v>
      </c>
      <c r="D65" s="205">
        <f t="shared" si="7"/>
        <v>155.34961353125436</v>
      </c>
    </row>
    <row r="66" spans="1:4" ht="12.75">
      <c r="A66" s="180" t="s">
        <v>29</v>
      </c>
      <c r="B66" s="142">
        <v>41.12253193515422</v>
      </c>
      <c r="C66" s="146">
        <v>89.96076159610016</v>
      </c>
      <c r="D66" s="205">
        <f t="shared" si="7"/>
        <v>131.08329353125438</v>
      </c>
    </row>
    <row r="67" spans="1:4" ht="12.75">
      <c r="A67" s="199" t="s">
        <v>30</v>
      </c>
      <c r="B67" s="142">
        <v>44.39331693515421</v>
      </c>
      <c r="C67" s="146">
        <v>120.15358959610015</v>
      </c>
      <c r="D67" s="205">
        <f t="shared" si="7"/>
        <v>164.54690653125436</v>
      </c>
    </row>
    <row r="68" spans="1:4" ht="15">
      <c r="A68" s="200" t="s">
        <v>11</v>
      </c>
      <c r="B68" s="201">
        <f>SUM(B56:B67)</f>
        <v>521.6690412218505</v>
      </c>
      <c r="C68" s="202">
        <f>SUM(C56:C67)</f>
        <v>1205.497153153202</v>
      </c>
      <c r="D68" s="206">
        <f>SUM(D56:D67)</f>
        <v>1727.1661943750526</v>
      </c>
    </row>
    <row r="69" spans="1:4" ht="13.5" thickBot="1">
      <c r="A69" s="203"/>
      <c r="B69" s="166">
        <f>+B68/D68</f>
        <v>0.30203754735403915</v>
      </c>
      <c r="C69" s="169">
        <f>+C68/D68</f>
        <v>0.6979624526459608</v>
      </c>
      <c r="D69" s="163"/>
    </row>
  </sheetData>
  <sheetProtection/>
  <mergeCells count="7">
    <mergeCell ref="A53:A55"/>
    <mergeCell ref="N24:O24"/>
    <mergeCell ref="I6:L7"/>
    <mergeCell ref="A6:A8"/>
    <mergeCell ref="G7:G8"/>
    <mergeCell ref="B7:D7"/>
    <mergeCell ref="B53:C53"/>
  </mergeCells>
  <printOptions/>
  <pageMargins left="0.786328125" right="0.786328125" top="0.786328125" bottom="1" header="0" footer="0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view="pageBreakPreview" zoomScaleNormal="50" zoomScaleSheetLayoutView="100" zoomScalePageLayoutView="70" workbookViewId="0" topLeftCell="B1">
      <selection activeCell="Q30" sqref="Q30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00390625" style="0" customWidth="1"/>
    <col min="5" max="5" width="17.8515625" style="0" customWidth="1"/>
    <col min="6" max="6" width="11.421875" style="0" customWidth="1"/>
    <col min="7" max="7" width="9.421875" style="0" customWidth="1"/>
    <col min="8" max="8" width="8.7109375" style="0" customWidth="1"/>
    <col min="9" max="9" width="10.00390625" style="0" customWidth="1"/>
    <col min="10" max="11" width="8.7109375" style="0" customWidth="1"/>
    <col min="12" max="12" width="9.421875" style="0" customWidth="1"/>
    <col min="13" max="16" width="8.7109375" style="0" customWidth="1"/>
    <col min="17" max="17" width="12.28125" style="0" customWidth="1"/>
    <col min="18" max="18" width="22.57421875" style="0" customWidth="1"/>
    <col min="19" max="19" width="13.57421875" style="0" customWidth="1"/>
  </cols>
  <sheetData>
    <row r="1" spans="1:3" ht="18">
      <c r="A1" s="16" t="s">
        <v>80</v>
      </c>
      <c r="C1" s="16"/>
    </row>
    <row r="2" spans="1:3" ht="18">
      <c r="A2" s="16"/>
      <c r="C2" s="16"/>
    </row>
    <row r="3" ht="13.5" thickBot="1"/>
    <row r="4" spans="1:17" ht="12.75">
      <c r="A4" s="208" t="s">
        <v>61</v>
      </c>
      <c r="B4" s="342" t="s">
        <v>4</v>
      </c>
      <c r="C4" s="343"/>
      <c r="D4" s="343"/>
      <c r="E4" s="343"/>
      <c r="F4" s="343"/>
      <c r="G4" s="343"/>
      <c r="H4" s="343"/>
      <c r="I4" s="343"/>
      <c r="J4" s="380"/>
      <c r="K4" s="380"/>
      <c r="L4" s="380"/>
      <c r="M4" s="380"/>
      <c r="N4" s="383"/>
      <c r="O4" s="379" t="s">
        <v>0</v>
      </c>
      <c r="P4" s="383"/>
      <c r="Q4" s="396" t="s">
        <v>11</v>
      </c>
    </row>
    <row r="5" spans="1:17" ht="12.75" customHeight="1">
      <c r="A5" s="207" t="s">
        <v>34</v>
      </c>
      <c r="B5" s="352" t="s">
        <v>2</v>
      </c>
      <c r="C5" s="353"/>
      <c r="D5" s="353"/>
      <c r="E5" s="353"/>
      <c r="F5" s="353"/>
      <c r="G5" s="353"/>
      <c r="H5" s="353"/>
      <c r="I5" s="353"/>
      <c r="J5" s="384" t="s">
        <v>12</v>
      </c>
      <c r="K5" s="385"/>
      <c r="L5" s="385"/>
      <c r="M5" s="385"/>
      <c r="N5" s="386"/>
      <c r="O5" s="365" t="s">
        <v>43</v>
      </c>
      <c r="P5" s="398"/>
      <c r="Q5" s="371"/>
    </row>
    <row r="6" spans="1:17" ht="27.75" customHeight="1">
      <c r="A6" s="207" t="s">
        <v>60</v>
      </c>
      <c r="B6" s="387" t="s">
        <v>62</v>
      </c>
      <c r="C6" s="360"/>
      <c r="D6" s="388"/>
      <c r="E6" s="237" t="s">
        <v>44</v>
      </c>
      <c r="F6" s="359" t="s">
        <v>45</v>
      </c>
      <c r="G6" s="360"/>
      <c r="H6" s="360"/>
      <c r="I6" s="360"/>
      <c r="J6" s="365" t="s">
        <v>43</v>
      </c>
      <c r="K6" s="358"/>
      <c r="L6" s="366"/>
      <c r="M6" s="359" t="s">
        <v>45</v>
      </c>
      <c r="N6" s="382"/>
      <c r="O6" s="399"/>
      <c r="P6" s="400"/>
      <c r="Q6" s="371"/>
    </row>
    <row r="7" spans="1:17" ht="12.75">
      <c r="A7" s="207" t="s">
        <v>18</v>
      </c>
      <c r="B7" s="389" t="s">
        <v>57</v>
      </c>
      <c r="C7" s="370"/>
      <c r="D7" s="369"/>
      <c r="E7" s="209" t="s">
        <v>58</v>
      </c>
      <c r="F7" s="363" t="s">
        <v>57</v>
      </c>
      <c r="G7" s="369"/>
      <c r="H7" s="363" t="s">
        <v>31</v>
      </c>
      <c r="I7" s="370"/>
      <c r="J7" s="372" t="s">
        <v>35</v>
      </c>
      <c r="K7" s="373"/>
      <c r="L7" s="374"/>
      <c r="M7" s="363" t="s">
        <v>31</v>
      </c>
      <c r="N7" s="364"/>
      <c r="O7" s="401" t="s">
        <v>35</v>
      </c>
      <c r="P7" s="402"/>
      <c r="Q7" s="371"/>
    </row>
    <row r="8" spans="1:17" s="235" customFormat="1" ht="30.75" customHeight="1">
      <c r="A8" s="231" t="s">
        <v>59</v>
      </c>
      <c r="B8" s="354" t="s">
        <v>38</v>
      </c>
      <c r="C8" s="355"/>
      <c r="D8" s="232" t="s">
        <v>35</v>
      </c>
      <c r="E8" s="232" t="s">
        <v>35</v>
      </c>
      <c r="F8" s="232" t="s">
        <v>38</v>
      </c>
      <c r="G8" s="232" t="s">
        <v>35</v>
      </c>
      <c r="H8" s="232" t="s">
        <v>8</v>
      </c>
      <c r="I8" s="232" t="s">
        <v>9</v>
      </c>
      <c r="J8" s="377" t="s">
        <v>38</v>
      </c>
      <c r="K8" s="378"/>
      <c r="L8" s="233" t="s">
        <v>35</v>
      </c>
      <c r="M8" s="234" t="s">
        <v>8</v>
      </c>
      <c r="N8" s="270" t="s">
        <v>9</v>
      </c>
      <c r="O8" s="403" t="s">
        <v>2</v>
      </c>
      <c r="P8" s="404" t="s">
        <v>12</v>
      </c>
      <c r="Q8" s="371"/>
    </row>
    <row r="9" spans="1:17" ht="12.75">
      <c r="A9" s="210" t="s">
        <v>13</v>
      </c>
      <c r="B9" s="211" t="s">
        <v>68</v>
      </c>
      <c r="C9" s="212" t="s">
        <v>67</v>
      </c>
      <c r="D9" s="211" t="s">
        <v>6</v>
      </c>
      <c r="E9" s="213" t="s">
        <v>6</v>
      </c>
      <c r="F9" s="213" t="s">
        <v>6</v>
      </c>
      <c r="G9" s="213" t="s">
        <v>5</v>
      </c>
      <c r="H9" s="213" t="s">
        <v>1</v>
      </c>
      <c r="I9" s="213" t="s">
        <v>7</v>
      </c>
      <c r="J9" s="214" t="s">
        <v>1</v>
      </c>
      <c r="K9" s="212" t="s">
        <v>5</v>
      </c>
      <c r="L9" s="211" t="s">
        <v>6</v>
      </c>
      <c r="M9" s="213" t="s">
        <v>1</v>
      </c>
      <c r="N9" s="271" t="s">
        <v>7</v>
      </c>
      <c r="O9" s="405" t="s">
        <v>1</v>
      </c>
      <c r="P9" s="406" t="s">
        <v>1</v>
      </c>
      <c r="Q9" s="397"/>
    </row>
    <row r="10" spans="1:17" ht="12.75">
      <c r="A10" s="174" t="s">
        <v>19</v>
      </c>
      <c r="B10" s="215">
        <v>19.64269519766477</v>
      </c>
      <c r="C10" s="216">
        <v>9.078512399230558</v>
      </c>
      <c r="D10" s="217">
        <v>103.39473756738316</v>
      </c>
      <c r="E10" s="217">
        <v>50.217038807608475</v>
      </c>
      <c r="F10" s="217">
        <v>7.006817</v>
      </c>
      <c r="G10" s="217">
        <v>30.115406999999998</v>
      </c>
      <c r="H10" s="217">
        <v>42.214886290307746</v>
      </c>
      <c r="I10" s="217">
        <v>135.04801970184204</v>
      </c>
      <c r="J10" s="218">
        <v>0.10684280233522406</v>
      </c>
      <c r="K10" s="219">
        <v>0.45208760076944304</v>
      </c>
      <c r="L10" s="215">
        <v>0.47327386788839587</v>
      </c>
      <c r="M10" s="217">
        <v>2.7705856448464683</v>
      </c>
      <c r="N10" s="272">
        <v>1.4148558942581009</v>
      </c>
      <c r="O10" s="215">
        <v>1.771779</v>
      </c>
      <c r="P10" s="217">
        <v>9.52770601</v>
      </c>
      <c r="Q10" s="220">
        <f>SUM(B10:P10)</f>
        <v>413.23524478413435</v>
      </c>
    </row>
    <row r="11" spans="1:17" ht="12.75">
      <c r="A11" s="180" t="s">
        <v>20</v>
      </c>
      <c r="B11" s="216">
        <v>17.218448149362988</v>
      </c>
      <c r="C11" s="216">
        <v>5.131679406438202</v>
      </c>
      <c r="D11" s="221">
        <v>81.9358334937791</v>
      </c>
      <c r="E11" s="221">
        <v>46.0555861374745</v>
      </c>
      <c r="F11" s="221">
        <v>10.149472</v>
      </c>
      <c r="G11" s="221">
        <v>26.01692</v>
      </c>
      <c r="H11" s="221">
        <v>37.68197587579249</v>
      </c>
      <c r="I11" s="221">
        <v>52.37111174060317</v>
      </c>
      <c r="J11" s="218">
        <v>0.24698085063701283</v>
      </c>
      <c r="K11" s="219">
        <v>0.30466059356179803</v>
      </c>
      <c r="L11" s="216">
        <v>0.4247637542566477</v>
      </c>
      <c r="M11" s="221">
        <v>2.5572650593617237</v>
      </c>
      <c r="N11" s="273">
        <v>1.3472428554969742</v>
      </c>
      <c r="O11" s="216">
        <v>2.4667939999999997</v>
      </c>
      <c r="P11" s="221">
        <v>8.50884101</v>
      </c>
      <c r="Q11" s="220">
        <f aca="true" t="shared" si="0" ref="Q11:Q23">SUM(B11:P11)</f>
        <v>292.4175749267646</v>
      </c>
    </row>
    <row r="12" spans="1:17" ht="12.75">
      <c r="A12" s="180" t="s">
        <v>21</v>
      </c>
      <c r="B12" s="216">
        <v>18.32894375154999</v>
      </c>
      <c r="C12" s="216">
        <v>1.0970238423994667</v>
      </c>
      <c r="D12" s="221">
        <v>94.06523475871006</v>
      </c>
      <c r="E12" s="221">
        <v>52.51724968980102</v>
      </c>
      <c r="F12" s="221">
        <v>8.246093</v>
      </c>
      <c r="G12" s="221">
        <v>32.324302</v>
      </c>
      <c r="H12" s="221">
        <v>47.89503879225216</v>
      </c>
      <c r="I12" s="221">
        <v>155.4183466948813</v>
      </c>
      <c r="J12" s="218">
        <v>0.28641724845001443</v>
      </c>
      <c r="K12" s="219">
        <v>0.35343715760053324</v>
      </c>
      <c r="L12" s="216">
        <v>0.4740653458604643</v>
      </c>
      <c r="M12" s="221">
        <v>3.246038142902053</v>
      </c>
      <c r="N12" s="273">
        <v>1.5979959012188547</v>
      </c>
      <c r="O12" s="216">
        <v>1.7782650000000002</v>
      </c>
      <c r="P12" s="221">
        <v>9.58097901</v>
      </c>
      <c r="Q12" s="220">
        <f t="shared" si="0"/>
        <v>427.20943033562594</v>
      </c>
    </row>
    <row r="13" spans="1:17" ht="12.75">
      <c r="A13" s="180" t="s">
        <v>22</v>
      </c>
      <c r="B13" s="216">
        <v>16.503412267458184</v>
      </c>
      <c r="C13" s="216">
        <v>1.0249791559370267</v>
      </c>
      <c r="D13" s="221">
        <v>88.43348491188662</v>
      </c>
      <c r="E13" s="221">
        <v>53.59125637317425</v>
      </c>
      <c r="F13" s="221">
        <v>8.457002000000001</v>
      </c>
      <c r="G13" s="221">
        <v>29.850690000000004</v>
      </c>
      <c r="H13" s="221">
        <v>34.86006554291366</v>
      </c>
      <c r="I13" s="221">
        <v>37.1240272817444</v>
      </c>
      <c r="J13" s="218">
        <v>0.2628667325418154</v>
      </c>
      <c r="K13" s="219">
        <v>0.31847784406297336</v>
      </c>
      <c r="L13" s="216">
        <v>0.45088823115431487</v>
      </c>
      <c r="M13" s="221">
        <v>2.918090392240564</v>
      </c>
      <c r="N13" s="273">
        <v>1.443898314355763</v>
      </c>
      <c r="O13" s="216">
        <v>1.9430439999999998</v>
      </c>
      <c r="P13" s="221">
        <v>10.82287301</v>
      </c>
      <c r="Q13" s="220">
        <f t="shared" si="0"/>
        <v>288.0050560574695</v>
      </c>
    </row>
    <row r="14" spans="1:17" ht="12.75">
      <c r="A14" s="180" t="s">
        <v>23</v>
      </c>
      <c r="B14" s="216">
        <v>17.318701556033375</v>
      </c>
      <c r="C14" s="216">
        <v>1.0102923872940095</v>
      </c>
      <c r="D14" s="221">
        <v>85.59503865833923</v>
      </c>
      <c r="E14" s="221">
        <v>52.38088610680282</v>
      </c>
      <c r="F14" s="221">
        <v>8.505767</v>
      </c>
      <c r="G14" s="221">
        <v>31.430053</v>
      </c>
      <c r="H14" s="221">
        <v>43.85974396216949</v>
      </c>
      <c r="I14" s="221">
        <v>129.76151580153063</v>
      </c>
      <c r="J14" s="218">
        <v>0.26010844396662447</v>
      </c>
      <c r="K14" s="219">
        <v>0.3597666127059903</v>
      </c>
      <c r="L14" s="216">
        <v>0.5211329332915515</v>
      </c>
      <c r="M14" s="221">
        <v>2.897860972984725</v>
      </c>
      <c r="N14" s="273">
        <v>1.544363794569551</v>
      </c>
      <c r="O14" s="216">
        <v>1.767014</v>
      </c>
      <c r="P14" s="221">
        <v>10.962076010000002</v>
      </c>
      <c r="Q14" s="220">
        <f t="shared" si="0"/>
        <v>388.174321239688</v>
      </c>
    </row>
    <row r="15" spans="1:17" ht="12.75">
      <c r="A15" s="180" t="s">
        <v>24</v>
      </c>
      <c r="B15" s="216">
        <v>14.20089025463116</v>
      </c>
      <c r="C15" s="216">
        <v>0.9259213892860074</v>
      </c>
      <c r="D15" s="221">
        <v>80.38037091783022</v>
      </c>
      <c r="E15" s="221">
        <v>65.34053528343738</v>
      </c>
      <c r="F15" s="221">
        <v>8.404179000000001</v>
      </c>
      <c r="G15" s="221">
        <v>30.443468000000006</v>
      </c>
      <c r="H15" s="221">
        <v>38.56344027289868</v>
      </c>
      <c r="I15" s="221">
        <v>84.30294115382397</v>
      </c>
      <c r="J15" s="218">
        <v>0.21546974536884</v>
      </c>
      <c r="K15" s="219">
        <v>0.38524461071399246</v>
      </c>
      <c r="L15" s="216">
        <v>0.6289134417354378</v>
      </c>
      <c r="M15" s="221">
        <v>2.6362146622555316</v>
      </c>
      <c r="N15" s="273">
        <v>1.3867174422761919</v>
      </c>
      <c r="O15" s="216">
        <v>1.837375</v>
      </c>
      <c r="P15" s="221">
        <v>7.163100009999998</v>
      </c>
      <c r="Q15" s="220">
        <f t="shared" si="0"/>
        <v>336.8147811842574</v>
      </c>
    </row>
    <row r="16" spans="1:17" ht="12.75">
      <c r="A16" s="180" t="s">
        <v>25</v>
      </c>
      <c r="B16" s="216">
        <v>14.4434492329546</v>
      </c>
      <c r="C16" s="216">
        <v>0.7239739297737906</v>
      </c>
      <c r="D16" s="221">
        <v>79.10864769467202</v>
      </c>
      <c r="E16" s="221">
        <v>58.58829970497986</v>
      </c>
      <c r="F16" s="221">
        <v>9.001311</v>
      </c>
      <c r="G16" s="221">
        <v>30.678098000000002</v>
      </c>
      <c r="H16" s="221">
        <v>41.3221412079163</v>
      </c>
      <c r="I16" s="221">
        <v>119.5349082583864</v>
      </c>
      <c r="J16" s="218">
        <v>0.26279876704539873</v>
      </c>
      <c r="K16" s="219">
        <v>0.3625300702262093</v>
      </c>
      <c r="L16" s="216">
        <v>0.783741082392417</v>
      </c>
      <c r="M16" s="221">
        <v>2.9915527272379143</v>
      </c>
      <c r="N16" s="273">
        <v>1.492352337713768</v>
      </c>
      <c r="O16" s="216">
        <v>1.983811</v>
      </c>
      <c r="P16" s="221">
        <v>9.69612101</v>
      </c>
      <c r="Q16" s="220">
        <f t="shared" si="0"/>
        <v>370.97373602329867</v>
      </c>
    </row>
    <row r="17" spans="1:17" ht="12.75">
      <c r="A17" s="180" t="s">
        <v>26</v>
      </c>
      <c r="B17" s="216">
        <v>13.840032626023323</v>
      </c>
      <c r="C17" s="216">
        <v>0.6061796974375727</v>
      </c>
      <c r="D17" s="221">
        <v>82.87528704677491</v>
      </c>
      <c r="E17" s="221">
        <v>79.91783251384166</v>
      </c>
      <c r="F17" s="221">
        <v>8.878235</v>
      </c>
      <c r="G17" s="221">
        <v>29.968546</v>
      </c>
      <c r="H17" s="221">
        <v>40.833062286517674</v>
      </c>
      <c r="I17" s="221">
        <v>90.07520169241292</v>
      </c>
      <c r="J17" s="218">
        <v>0.05970737397667942</v>
      </c>
      <c r="K17" s="219">
        <v>0.3522673025624273</v>
      </c>
      <c r="L17" s="216">
        <v>0.9208316249801155</v>
      </c>
      <c r="M17" s="221">
        <v>2.9753396486365404</v>
      </c>
      <c r="N17" s="273">
        <v>1.4607559036872362</v>
      </c>
      <c r="O17" s="216">
        <v>2.099366</v>
      </c>
      <c r="P17" s="221">
        <v>8.833790010000001</v>
      </c>
      <c r="Q17" s="220">
        <f t="shared" si="0"/>
        <v>363.69643472685107</v>
      </c>
    </row>
    <row r="18" spans="1:17" ht="12.75">
      <c r="A18" s="180" t="s">
        <v>27</v>
      </c>
      <c r="B18" s="216">
        <v>13.238574245221724</v>
      </c>
      <c r="C18" s="216">
        <v>0.5492430873725718</v>
      </c>
      <c r="D18" s="221">
        <v>86.12965137205413</v>
      </c>
      <c r="E18" s="221">
        <v>71.29211268767165</v>
      </c>
      <c r="F18" s="221">
        <v>9.248533</v>
      </c>
      <c r="G18" s="221">
        <v>29.509814000000002</v>
      </c>
      <c r="H18" s="221">
        <v>37.642742578336495</v>
      </c>
      <c r="I18" s="221">
        <v>68.64427637246206</v>
      </c>
      <c r="J18" s="218">
        <v>0.0498017547782771</v>
      </c>
      <c r="K18" s="219">
        <v>0.29386991262742823</v>
      </c>
      <c r="L18" s="216">
        <v>0.8726666554032618</v>
      </c>
      <c r="M18" s="221">
        <v>2.9318743568177292</v>
      </c>
      <c r="N18" s="273">
        <v>1.4199312236380837</v>
      </c>
      <c r="O18" s="216">
        <v>1.841972</v>
      </c>
      <c r="P18" s="221">
        <v>8.57921201</v>
      </c>
      <c r="Q18" s="220">
        <f t="shared" si="0"/>
        <v>332.2442752563834</v>
      </c>
    </row>
    <row r="19" spans="1:17" ht="12.75">
      <c r="A19" s="180" t="s">
        <v>28</v>
      </c>
      <c r="B19" s="216">
        <v>16.390962766408606</v>
      </c>
      <c r="C19" s="216">
        <v>0.6298019641672631</v>
      </c>
      <c r="D19" s="221">
        <v>100.48779353972168</v>
      </c>
      <c r="E19" s="221">
        <v>67.3314854328586</v>
      </c>
      <c r="F19" s="221">
        <v>9.660602999999998</v>
      </c>
      <c r="G19" s="221">
        <v>32.078213</v>
      </c>
      <c r="H19" s="221">
        <v>42.24565788470058</v>
      </c>
      <c r="I19" s="221">
        <v>108.48214410269539</v>
      </c>
      <c r="J19" s="218">
        <v>0.04827923359139615</v>
      </c>
      <c r="K19" s="219">
        <v>0.29794703583273685</v>
      </c>
      <c r="L19" s="216">
        <v>0.7134600024420799</v>
      </c>
      <c r="M19" s="221">
        <v>3.109616050453643</v>
      </c>
      <c r="N19" s="273">
        <v>1.5121954934047546</v>
      </c>
      <c r="O19" s="216">
        <v>1.4581169999999999</v>
      </c>
      <c r="P19" s="221">
        <v>9.104923010000002</v>
      </c>
      <c r="Q19" s="220">
        <f t="shared" si="0"/>
        <v>393.5511995162768</v>
      </c>
    </row>
    <row r="20" spans="1:17" ht="12.75">
      <c r="A20" s="180" t="s">
        <v>29</v>
      </c>
      <c r="B20" s="216">
        <v>16.75474033188155</v>
      </c>
      <c r="C20" s="216">
        <v>0.8039367959588608</v>
      </c>
      <c r="D20" s="221">
        <v>83.67147156066382</v>
      </c>
      <c r="E20" s="221">
        <v>45.43250513946512</v>
      </c>
      <c r="F20" s="221">
        <v>9.467446</v>
      </c>
      <c r="G20" s="221">
        <v>31.366714999999996</v>
      </c>
      <c r="H20" s="221">
        <v>38.21373280154873</v>
      </c>
      <c r="I20" s="221">
        <v>88.52583699237553</v>
      </c>
      <c r="J20" s="218">
        <v>0.06197866811845403</v>
      </c>
      <c r="K20" s="219">
        <v>0.3542922040411391</v>
      </c>
      <c r="L20" s="216">
        <v>0.7967657010792878</v>
      </c>
      <c r="M20" s="221">
        <v>2.908799133605494</v>
      </c>
      <c r="N20" s="273">
        <v>1.4349246037246302</v>
      </c>
      <c r="O20" s="216">
        <v>1.604481</v>
      </c>
      <c r="P20" s="221">
        <v>9.35528101</v>
      </c>
      <c r="Q20" s="220">
        <f t="shared" si="0"/>
        <v>330.75290694246263</v>
      </c>
    </row>
    <row r="21" spans="1:17" ht="12.75">
      <c r="A21" s="199" t="s">
        <v>30</v>
      </c>
      <c r="B21" s="222">
        <v>16.406616999999994</v>
      </c>
      <c r="C21" s="222">
        <v>0.6018892247331785</v>
      </c>
      <c r="D21" s="223">
        <v>95.93090109634097</v>
      </c>
      <c r="E21" s="223">
        <v>45.54015566379468</v>
      </c>
      <c r="F21" s="223">
        <v>10.702048000000001</v>
      </c>
      <c r="G21" s="223">
        <v>32.308246000000004</v>
      </c>
      <c r="H21" s="223">
        <v>42.107571156804816</v>
      </c>
      <c r="I21" s="223">
        <v>118.660327746272</v>
      </c>
      <c r="J21" s="218">
        <v>0.009714</v>
      </c>
      <c r="K21" s="219">
        <v>0.2749227752668214</v>
      </c>
      <c r="L21" s="222">
        <v>0</v>
      </c>
      <c r="M21" s="223">
        <v>2.2857457783493964</v>
      </c>
      <c r="N21" s="274">
        <v>1.4932618498281456</v>
      </c>
      <c r="O21" s="222">
        <v>1.5129059999999999</v>
      </c>
      <c r="P21" s="223">
        <v>10.007122010000002</v>
      </c>
      <c r="Q21" s="224">
        <f t="shared" si="0"/>
        <v>377.84142830139</v>
      </c>
    </row>
    <row r="22" spans="1:17" ht="12.75">
      <c r="A22" s="349" t="s">
        <v>11</v>
      </c>
      <c r="B22" s="225">
        <f aca="true" t="shared" si="1" ref="B22:P22">SUM(B10:B21)</f>
        <v>194.28746737919025</v>
      </c>
      <c r="C22" s="225">
        <f t="shared" si="1"/>
        <v>22.183433280028503</v>
      </c>
      <c r="D22" s="225">
        <f t="shared" si="1"/>
        <v>1062.0084526181558</v>
      </c>
      <c r="E22" s="225">
        <f t="shared" si="1"/>
        <v>688.2049435409099</v>
      </c>
      <c r="F22" s="225">
        <f t="shared" si="1"/>
        <v>107.72750599999999</v>
      </c>
      <c r="G22" s="225">
        <f t="shared" si="1"/>
        <v>366.090472</v>
      </c>
      <c r="H22" s="225">
        <f t="shared" si="1"/>
        <v>487.4400586521587</v>
      </c>
      <c r="I22" s="226">
        <f t="shared" si="1"/>
        <v>1187.94865753903</v>
      </c>
      <c r="J22" s="225">
        <f t="shared" si="1"/>
        <v>1.8709656208097367</v>
      </c>
      <c r="K22" s="225">
        <f t="shared" si="1"/>
        <v>4.109503719971493</v>
      </c>
      <c r="L22" s="227">
        <f t="shared" si="1"/>
        <v>7.060502640483974</v>
      </c>
      <c r="M22" s="225">
        <f t="shared" si="1"/>
        <v>34.22898256969178</v>
      </c>
      <c r="N22" s="225">
        <f t="shared" si="1"/>
        <v>17.548495614172055</v>
      </c>
      <c r="O22" s="227">
        <f t="shared" si="1"/>
        <v>22.064924</v>
      </c>
      <c r="P22" s="226">
        <f t="shared" si="1"/>
        <v>112.14202412000003</v>
      </c>
      <c r="Q22" s="269">
        <f t="shared" si="0"/>
        <v>4314.916389294602</v>
      </c>
    </row>
    <row r="23" spans="1:19" ht="15.75">
      <c r="A23" s="350"/>
      <c r="B23" s="356">
        <f>SUM(B22:D22)</f>
        <v>1278.4793532773747</v>
      </c>
      <c r="C23" s="357"/>
      <c r="D23" s="357"/>
      <c r="E23" s="228">
        <f>SUM(E22)</f>
        <v>688.2049435409099</v>
      </c>
      <c r="F23" s="356">
        <f>SUM(F22:I22)</f>
        <v>2149.2066941911885</v>
      </c>
      <c r="G23" s="357"/>
      <c r="H23" s="357"/>
      <c r="I23" s="357"/>
      <c r="J23" s="375">
        <f>SUM(J22:L22)</f>
        <v>13.040971981265205</v>
      </c>
      <c r="K23" s="368"/>
      <c r="L23" s="376"/>
      <c r="M23" s="375">
        <f>SUM(M22:N22)</f>
        <v>51.777478183863835</v>
      </c>
      <c r="N23" s="376"/>
      <c r="O23" s="367">
        <f>SUM(O22:P22)</f>
        <v>134.20694812000002</v>
      </c>
      <c r="P23" s="368"/>
      <c r="Q23" s="407">
        <f t="shared" si="0"/>
        <v>4314.916389294602</v>
      </c>
      <c r="R23" s="7">
        <f>+B23+J23</f>
        <v>1291.5203252586398</v>
      </c>
      <c r="S23" s="7">
        <f>+F23+M23</f>
        <v>2200.9841723750524</v>
      </c>
    </row>
    <row r="24" spans="1:17" ht="13.5" thickBot="1">
      <c r="A24" s="351"/>
      <c r="B24" s="361">
        <f>+B23/$Q$23</f>
        <v>0.29629296095963964</v>
      </c>
      <c r="C24" s="381"/>
      <c r="D24" s="381"/>
      <c r="E24" s="229">
        <f>+E23/Q23</f>
        <v>0.15949438678542205</v>
      </c>
      <c r="F24" s="361">
        <f>+F23/Q23</f>
        <v>0.4980876801050921</v>
      </c>
      <c r="G24" s="381"/>
      <c r="H24" s="381"/>
      <c r="I24" s="381"/>
      <c r="J24" s="390">
        <f>+J23/Q23</f>
        <v>0.0030223000412291025</v>
      </c>
      <c r="K24" s="391"/>
      <c r="L24" s="392"/>
      <c r="M24" s="361">
        <f>+M23/Q23</f>
        <v>0.011999648084103054</v>
      </c>
      <c r="N24" s="362"/>
      <c r="O24" s="381">
        <f>+O23/Q23</f>
        <v>0.03110302402451419</v>
      </c>
      <c r="P24" s="381"/>
      <c r="Q24" s="230"/>
    </row>
    <row r="25" spans="2:16" ht="12.75">
      <c r="B25" s="21"/>
      <c r="C25" s="21"/>
      <c r="D25" s="21"/>
      <c r="E25" s="2"/>
      <c r="H25" s="7"/>
      <c r="K25" s="7"/>
      <c r="L25" s="7"/>
      <c r="N25" s="7"/>
      <c r="P25" s="7"/>
    </row>
    <row r="26" spans="1:18" ht="12.75">
      <c r="A26" t="s">
        <v>42</v>
      </c>
      <c r="B26" s="2"/>
      <c r="C26" s="2"/>
      <c r="D26" s="2"/>
      <c r="E26" s="2"/>
      <c r="P26" s="7"/>
      <c r="R26" s="7">
        <f>+M23+F23</f>
        <v>2200.9841723750524</v>
      </c>
    </row>
    <row r="27" spans="2:23" ht="12.75">
      <c r="B27" s="2"/>
      <c r="C27" s="2"/>
      <c r="D27" s="2"/>
      <c r="E27" s="2"/>
      <c r="O27" s="7"/>
      <c r="P27" s="7"/>
      <c r="Q27" s="7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R28" s="2"/>
      <c r="S28" s="310"/>
      <c r="T28" s="310"/>
      <c r="U28" s="310"/>
      <c r="V28" s="310"/>
      <c r="W28" s="310"/>
    </row>
    <row r="29" spans="2:23" ht="12.75">
      <c r="B29" s="2"/>
      <c r="C29" s="2"/>
      <c r="D29" s="2"/>
      <c r="E29" s="2"/>
      <c r="R29" s="2"/>
      <c r="S29" s="8"/>
      <c r="T29" s="8"/>
      <c r="U29" s="8"/>
      <c r="V29" s="8"/>
      <c r="W29" s="8"/>
    </row>
    <row r="30" spans="1:23" ht="12.75">
      <c r="A30" s="93"/>
      <c r="R30" s="2"/>
      <c r="S30" s="21"/>
      <c r="T30" s="21"/>
      <c r="U30" s="21"/>
      <c r="V30" s="2"/>
      <c r="W30" s="2"/>
    </row>
    <row r="31" spans="1:23" ht="12.75">
      <c r="A31" s="93"/>
      <c r="R31" s="2"/>
      <c r="S31" s="2"/>
      <c r="T31" s="2"/>
      <c r="U31" s="21"/>
      <c r="V31" s="2"/>
      <c r="W31" s="2"/>
    </row>
    <row r="32" spans="1:23" ht="12.75">
      <c r="A32" s="93"/>
      <c r="R32" s="2"/>
      <c r="S32" s="21"/>
      <c r="T32" s="21"/>
      <c r="U32" s="21"/>
      <c r="V32" s="21"/>
      <c r="W32" s="21"/>
    </row>
    <row r="33" spans="1:24" ht="12.75">
      <c r="A33" s="93"/>
      <c r="R33" s="284" t="s">
        <v>2</v>
      </c>
      <c r="X33" s="1" t="s">
        <v>3</v>
      </c>
    </row>
    <row r="34" spans="1:26" ht="12.75">
      <c r="A34" s="93"/>
      <c r="R34" s="6" t="s">
        <v>43</v>
      </c>
      <c r="S34" s="7">
        <f>+B23</f>
        <v>1278.4793532773747</v>
      </c>
      <c r="T34" s="19">
        <f>+S34/S37</f>
        <v>0.3106203143061891</v>
      </c>
      <c r="X34" s="6" t="s">
        <v>43</v>
      </c>
      <c r="Y34" s="7">
        <f>+J23</f>
        <v>13.040971981265205</v>
      </c>
      <c r="Z34" s="19">
        <f>+Y34/Y37</f>
        <v>0.20119228318545904</v>
      </c>
    </row>
    <row r="35" spans="1:26" ht="12.75">
      <c r="A35" s="93"/>
      <c r="R35" s="6" t="s">
        <v>44</v>
      </c>
      <c r="S35" s="7">
        <f>+E23</f>
        <v>688.2049435409099</v>
      </c>
      <c r="T35" s="19">
        <f>+S35/S37</f>
        <v>0.1672067955745638</v>
      </c>
      <c r="X35" s="6" t="s">
        <v>44</v>
      </c>
      <c r="Y35" s="7"/>
      <c r="Z35" s="19"/>
    </row>
    <row r="36" spans="18:26" ht="12.75">
      <c r="R36" s="6" t="s">
        <v>45</v>
      </c>
      <c r="S36" s="7">
        <f>+F23</f>
        <v>2149.2066941911885</v>
      </c>
      <c r="T36" s="19">
        <f>+S36/S37</f>
        <v>0.5221728901192471</v>
      </c>
      <c r="X36" s="6" t="s">
        <v>45</v>
      </c>
      <c r="Y36" s="7">
        <f>+M23</f>
        <v>51.777478183863835</v>
      </c>
      <c r="Z36" s="19">
        <f>+Y36/Y37</f>
        <v>0.798807716814541</v>
      </c>
    </row>
    <row r="37" spans="19:26" ht="12.75">
      <c r="S37" s="7">
        <f>SUM(S34:S36)</f>
        <v>4115.8909910094735</v>
      </c>
      <c r="Y37" s="7">
        <f>SUM(Y34:Y36)</f>
        <v>64.81845016512904</v>
      </c>
      <c r="Z37" s="7"/>
    </row>
    <row r="38" spans="19:28" ht="12.75">
      <c r="S38" s="3" t="s">
        <v>7</v>
      </c>
      <c r="T38" s="3" t="s">
        <v>1</v>
      </c>
      <c r="U38" s="3" t="s">
        <v>5</v>
      </c>
      <c r="V38" s="3" t="s">
        <v>6</v>
      </c>
      <c r="Y38" s="3" t="s">
        <v>1</v>
      </c>
      <c r="Z38" s="3" t="s">
        <v>7</v>
      </c>
      <c r="AA38" s="3"/>
      <c r="AB38" s="3"/>
    </row>
    <row r="39" spans="18:29" ht="12.75">
      <c r="R39" s="285" t="s">
        <v>45</v>
      </c>
      <c r="S39" s="34">
        <f>+I22</f>
        <v>1187.94865753903</v>
      </c>
      <c r="T39" s="34">
        <f>+H22</f>
        <v>487.4400586521587</v>
      </c>
      <c r="U39" s="282">
        <f>+G22</f>
        <v>366.090472</v>
      </c>
      <c r="V39" s="283">
        <f>+F22</f>
        <v>107.72750599999999</v>
      </c>
      <c r="W39" s="7">
        <f>SUM(S39:V39)</f>
        <v>2149.206694191189</v>
      </c>
      <c r="X39" s="285" t="s">
        <v>45</v>
      </c>
      <c r="Y39" s="34">
        <f>+M22</f>
        <v>34.22898256969178</v>
      </c>
      <c r="Z39" s="34">
        <f>+N22</f>
        <v>17.548495614172055</v>
      </c>
      <c r="AA39" s="286"/>
      <c r="AB39" s="287"/>
      <c r="AC39" s="7">
        <f>SUM(Y39:AB39)</f>
        <v>51.777478183863835</v>
      </c>
    </row>
    <row r="40" spans="19:26" ht="12.75">
      <c r="S40" s="35">
        <f>+S39/$W$39</f>
        <v>0.5527382083583593</v>
      </c>
      <c r="T40" s="35">
        <f>+T39/$W$39</f>
        <v>0.22679999088482136</v>
      </c>
      <c r="U40" s="35">
        <f>+U39/$W$39</f>
        <v>0.17033748917191552</v>
      </c>
      <c r="V40" s="35">
        <f>+V39/$W$39</f>
        <v>0.0501243115849037</v>
      </c>
      <c r="Y40" s="19">
        <f>+Y39/AC39</f>
        <v>0.6610785957582432</v>
      </c>
      <c r="Z40" s="19">
        <f>+Z39/AC39</f>
        <v>0.3389214042417567</v>
      </c>
    </row>
    <row r="43" spans="19:22" ht="12.75">
      <c r="S43" s="236"/>
      <c r="T43" s="236"/>
      <c r="U43" s="236"/>
      <c r="V43" s="236"/>
    </row>
    <row r="47" spans="20:23" ht="12.75">
      <c r="T47" s="7"/>
      <c r="W47" s="7"/>
    </row>
    <row r="51" ht="12.75">
      <c r="A51" s="20"/>
    </row>
  </sheetData>
  <sheetProtection/>
  <mergeCells count="31">
    <mergeCell ref="J24:L24"/>
    <mergeCell ref="O24:P24"/>
    <mergeCell ref="M6:N6"/>
    <mergeCell ref="S28:U28"/>
    <mergeCell ref="B4:N4"/>
    <mergeCell ref="J5:N5"/>
    <mergeCell ref="B24:D24"/>
    <mergeCell ref="B6:D6"/>
    <mergeCell ref="B7:D7"/>
    <mergeCell ref="F24:I24"/>
    <mergeCell ref="B23:D23"/>
    <mergeCell ref="O7:P7"/>
    <mergeCell ref="F7:G7"/>
    <mergeCell ref="H7:I7"/>
    <mergeCell ref="V28:W28"/>
    <mergeCell ref="Q4:Q9"/>
    <mergeCell ref="J7:L7"/>
    <mergeCell ref="J23:L23"/>
    <mergeCell ref="M23:N23"/>
    <mergeCell ref="J8:K8"/>
    <mergeCell ref="O4:P4"/>
    <mergeCell ref="A22:A24"/>
    <mergeCell ref="B5:I5"/>
    <mergeCell ref="B8:C8"/>
    <mergeCell ref="F23:I23"/>
    <mergeCell ref="O5:P6"/>
    <mergeCell ref="F6:I6"/>
    <mergeCell ref="M24:N24"/>
    <mergeCell ref="M7:N7"/>
    <mergeCell ref="J6:L6"/>
    <mergeCell ref="O23:P23"/>
  </mergeCells>
  <printOptions/>
  <pageMargins left="0.7834821428571429" right="0.7834821428571429" top="0.7834821428571429" bottom="0.1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TEMP_DGE24</cp:lastModifiedBy>
  <cp:lastPrinted>2014-07-15T16:52:08Z</cp:lastPrinted>
  <dcterms:created xsi:type="dcterms:W3CDTF">2002-05-23T19:01:03Z</dcterms:created>
  <dcterms:modified xsi:type="dcterms:W3CDTF">2014-11-18T15:25:09Z</dcterms:modified>
  <cp:category/>
  <cp:version/>
  <cp:contentType/>
  <cp:contentStatus/>
</cp:coreProperties>
</file>